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FB6B9100-3844-4E2B-8B78-7F2E3CFDD0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Munka1!$4:$5</definedName>
    <definedName name="_xlnm.Print_Area" localSheetId="0">Munka1!$A$1:$S$226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3" i="1" l="1"/>
  <c r="R213" i="1"/>
  <c r="Q214" i="1"/>
  <c r="S214" i="1" s="1"/>
  <c r="R214" i="1"/>
  <c r="Q215" i="1"/>
  <c r="R215" i="1"/>
  <c r="Q216" i="1"/>
  <c r="R216" i="1"/>
  <c r="Q217" i="1"/>
  <c r="R217" i="1"/>
  <c r="Q218" i="1"/>
  <c r="R218" i="1"/>
  <c r="S217" i="1" l="1"/>
  <c r="S215" i="1"/>
  <c r="S213" i="1"/>
  <c r="S218" i="1"/>
  <c r="S216" i="1"/>
  <c r="Q206" i="1" l="1"/>
  <c r="R206" i="1"/>
  <c r="S206" i="1" l="1"/>
  <c r="O163" i="1"/>
  <c r="C8" i="1" l="1"/>
  <c r="E8" i="1"/>
  <c r="F8" i="1"/>
  <c r="J8" i="1"/>
  <c r="K8" i="1"/>
  <c r="O8" i="1"/>
  <c r="P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B118" i="1"/>
  <c r="R119" i="1"/>
  <c r="R118" i="1" s="1"/>
  <c r="Q119" i="1"/>
  <c r="S119" i="1" s="1"/>
  <c r="Q162" i="1"/>
  <c r="R162" i="1"/>
  <c r="Q163" i="1"/>
  <c r="R163" i="1"/>
  <c r="B150" i="1"/>
  <c r="C150" i="1"/>
  <c r="D150" i="1"/>
  <c r="E150" i="1"/>
  <c r="F150" i="1"/>
  <c r="G150" i="1"/>
  <c r="H150" i="1"/>
  <c r="I150" i="1"/>
  <c r="J150" i="1"/>
  <c r="K150" i="1"/>
  <c r="O150" i="1"/>
  <c r="P150" i="1"/>
  <c r="Q153" i="1"/>
  <c r="R153" i="1"/>
  <c r="Q77" i="1"/>
  <c r="R77" i="1"/>
  <c r="Q66" i="1"/>
  <c r="R66" i="1"/>
  <c r="Q65" i="1"/>
  <c r="R65" i="1"/>
  <c r="Q64" i="1"/>
  <c r="R64" i="1"/>
  <c r="Q49" i="1"/>
  <c r="R49" i="1"/>
  <c r="O48" i="1"/>
  <c r="O47" i="1"/>
  <c r="Q30" i="1"/>
  <c r="R30" i="1"/>
  <c r="Q19" i="1"/>
  <c r="R19" i="1"/>
  <c r="S118" i="1" l="1"/>
  <c r="Q118" i="1"/>
  <c r="S162" i="1"/>
  <c r="S49" i="1"/>
  <c r="S65" i="1"/>
  <c r="S77" i="1"/>
  <c r="S66" i="1"/>
  <c r="S163" i="1"/>
  <c r="S64" i="1"/>
  <c r="S153" i="1"/>
  <c r="S19" i="1"/>
  <c r="S30" i="1"/>
  <c r="C21" i="1" l="1"/>
  <c r="E21" i="1"/>
  <c r="F21" i="1"/>
  <c r="J21" i="1"/>
  <c r="K21" i="1"/>
  <c r="O21" i="1"/>
  <c r="P21" i="1"/>
  <c r="B21" i="1"/>
  <c r="C155" i="1"/>
  <c r="E155" i="1"/>
  <c r="F155" i="1"/>
  <c r="J155" i="1"/>
  <c r="K155" i="1"/>
  <c r="O155" i="1"/>
  <c r="P155" i="1"/>
  <c r="B155" i="1"/>
  <c r="C56" i="1"/>
  <c r="E56" i="1"/>
  <c r="F56" i="1"/>
  <c r="J56" i="1"/>
  <c r="K56" i="1"/>
  <c r="O56" i="1"/>
  <c r="P56" i="1"/>
  <c r="B56" i="1"/>
  <c r="B87" i="1"/>
  <c r="C87" i="1"/>
  <c r="E87" i="1"/>
  <c r="F87" i="1"/>
  <c r="J87" i="1"/>
  <c r="K87" i="1"/>
  <c r="P87" i="1"/>
  <c r="O87" i="1"/>
  <c r="C75" i="1"/>
  <c r="D75" i="1"/>
  <c r="E75" i="1"/>
  <c r="F75" i="1"/>
  <c r="G75" i="1"/>
  <c r="H75" i="1"/>
  <c r="I75" i="1"/>
  <c r="J75" i="1"/>
  <c r="K75" i="1"/>
  <c r="O75" i="1"/>
  <c r="P75" i="1"/>
  <c r="B75" i="1"/>
  <c r="Q112" i="1" l="1"/>
  <c r="R112" i="1"/>
  <c r="C91" i="1"/>
  <c r="E91" i="1"/>
  <c r="F91" i="1"/>
  <c r="J91" i="1"/>
  <c r="K91" i="1"/>
  <c r="O91" i="1"/>
  <c r="P91" i="1"/>
  <c r="B91" i="1"/>
  <c r="Q171" i="1"/>
  <c r="R171" i="1"/>
  <c r="N171" i="1"/>
  <c r="D171" i="1"/>
  <c r="S171" i="1" l="1"/>
  <c r="S112" i="1"/>
  <c r="Q48" i="1" l="1"/>
  <c r="R48" i="1"/>
  <c r="Q47" i="1"/>
  <c r="R47" i="1"/>
  <c r="Q111" i="1"/>
  <c r="R111" i="1"/>
  <c r="Q54" i="1"/>
  <c r="R54" i="1"/>
  <c r="R42" i="1"/>
  <c r="Q42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R41" i="1"/>
  <c r="B41" i="1"/>
  <c r="Q152" i="1"/>
  <c r="R152" i="1"/>
  <c r="C35" i="1"/>
  <c r="E35" i="1"/>
  <c r="F35" i="1"/>
  <c r="J35" i="1"/>
  <c r="K35" i="1"/>
  <c r="O35" i="1"/>
  <c r="P35" i="1"/>
  <c r="Q39" i="1"/>
  <c r="R39" i="1"/>
  <c r="R29" i="1"/>
  <c r="Q29" i="1"/>
  <c r="Q41" i="1" l="1"/>
  <c r="S42" i="1"/>
  <c r="S48" i="1"/>
  <c r="S47" i="1"/>
  <c r="S111" i="1"/>
  <c r="S54" i="1"/>
  <c r="S152" i="1"/>
  <c r="S29" i="1"/>
  <c r="S39" i="1"/>
  <c r="S41" i="1" l="1"/>
  <c r="P178" i="1"/>
  <c r="O178" i="1"/>
  <c r="P167" i="1"/>
  <c r="P165" i="1" s="1"/>
  <c r="O167" i="1"/>
  <c r="O165" i="1" s="1"/>
  <c r="P147" i="1"/>
  <c r="O147" i="1"/>
  <c r="P143" i="1"/>
  <c r="O143" i="1"/>
  <c r="P137" i="1"/>
  <c r="O137" i="1"/>
  <c r="P130" i="1"/>
  <c r="O130" i="1"/>
  <c r="P127" i="1"/>
  <c r="O127" i="1"/>
  <c r="P124" i="1"/>
  <c r="O124" i="1"/>
  <c r="P121" i="1"/>
  <c r="O121" i="1"/>
  <c r="P114" i="1"/>
  <c r="O114" i="1"/>
  <c r="P79" i="1"/>
  <c r="O79" i="1"/>
  <c r="P72" i="1"/>
  <c r="O72" i="1"/>
  <c r="P68" i="1"/>
  <c r="O68" i="1"/>
  <c r="P44" i="1"/>
  <c r="O44" i="1"/>
  <c r="P32" i="1"/>
  <c r="O32" i="1"/>
  <c r="L28" i="1"/>
  <c r="M28" i="1"/>
  <c r="R28" i="1" s="1"/>
  <c r="M76" i="1"/>
  <c r="M75" i="1" s="1"/>
  <c r="L76" i="1"/>
  <c r="L75" i="1" s="1"/>
  <c r="L63" i="1"/>
  <c r="M63" i="1"/>
  <c r="R63" i="1" s="1"/>
  <c r="L27" i="1"/>
  <c r="Q27" i="1" s="1"/>
  <c r="M27" i="1"/>
  <c r="R27" i="1" s="1"/>
  <c r="B167" i="1"/>
  <c r="C167" i="1"/>
  <c r="E167" i="1"/>
  <c r="F167" i="1"/>
  <c r="J167" i="1"/>
  <c r="K167" i="1"/>
  <c r="L176" i="1"/>
  <c r="Q176" i="1" s="1"/>
  <c r="M176" i="1"/>
  <c r="R176" i="1" s="1"/>
  <c r="L110" i="1"/>
  <c r="Q110" i="1" s="1"/>
  <c r="M110" i="1"/>
  <c r="R110" i="1" s="1"/>
  <c r="B114" i="1"/>
  <c r="C114" i="1"/>
  <c r="E114" i="1"/>
  <c r="F114" i="1"/>
  <c r="J114" i="1"/>
  <c r="K114" i="1"/>
  <c r="L116" i="1"/>
  <c r="Q116" i="1" s="1"/>
  <c r="M116" i="1"/>
  <c r="R116" i="1" s="1"/>
  <c r="M151" i="1"/>
  <c r="M150" i="1" s="1"/>
  <c r="L151" i="1"/>
  <c r="L150" i="1" s="1"/>
  <c r="P6" i="1" l="1"/>
  <c r="P226" i="1" s="1"/>
  <c r="O6" i="1"/>
  <c r="O226" i="1" s="1"/>
  <c r="Q151" i="1"/>
  <c r="Q150" i="1" s="1"/>
  <c r="R151" i="1"/>
  <c r="R150" i="1" s="1"/>
  <c r="S27" i="1"/>
  <c r="R76" i="1"/>
  <c r="R75" i="1" s="1"/>
  <c r="S116" i="1"/>
  <c r="Q76" i="1"/>
  <c r="Q75" i="1" s="1"/>
  <c r="S110" i="1"/>
  <c r="N63" i="1"/>
  <c r="Q63" i="1"/>
  <c r="S176" i="1"/>
  <c r="N28" i="1"/>
  <c r="Q28" i="1"/>
  <c r="N76" i="1"/>
  <c r="N75" i="1" s="1"/>
  <c r="N27" i="1"/>
  <c r="N110" i="1"/>
  <c r="N176" i="1"/>
  <c r="N116" i="1"/>
  <c r="N151" i="1"/>
  <c r="N150" i="1" s="1"/>
  <c r="L38" i="1"/>
  <c r="Q38" i="1" s="1"/>
  <c r="M38" i="1"/>
  <c r="R38" i="1" s="1"/>
  <c r="B79" i="1"/>
  <c r="C79" i="1"/>
  <c r="E79" i="1"/>
  <c r="F79" i="1"/>
  <c r="J79" i="1"/>
  <c r="K79" i="1"/>
  <c r="L85" i="1"/>
  <c r="Q85" i="1" s="1"/>
  <c r="M85" i="1"/>
  <c r="R85" i="1" s="1"/>
  <c r="L109" i="1"/>
  <c r="Q109" i="1" s="1"/>
  <c r="M109" i="1"/>
  <c r="R109" i="1" s="1"/>
  <c r="J178" i="1"/>
  <c r="K178" i="1"/>
  <c r="J165" i="1"/>
  <c r="K165" i="1"/>
  <c r="J147" i="1"/>
  <c r="K147" i="1"/>
  <c r="J143" i="1"/>
  <c r="K143" i="1"/>
  <c r="J137" i="1"/>
  <c r="K137" i="1"/>
  <c r="J130" i="1"/>
  <c r="K130" i="1"/>
  <c r="J127" i="1"/>
  <c r="K127" i="1"/>
  <c r="J124" i="1"/>
  <c r="K124" i="1"/>
  <c r="J121" i="1"/>
  <c r="K121" i="1"/>
  <c r="J72" i="1"/>
  <c r="K72" i="1"/>
  <c r="J68" i="1"/>
  <c r="K68" i="1"/>
  <c r="J44" i="1"/>
  <c r="K44" i="1"/>
  <c r="J32" i="1"/>
  <c r="K32" i="1"/>
  <c r="L45" i="1"/>
  <c r="Q45" i="1" s="1"/>
  <c r="M45" i="1"/>
  <c r="R45" i="1" s="1"/>
  <c r="L225" i="1"/>
  <c r="Q225" i="1" s="1"/>
  <c r="M225" i="1"/>
  <c r="R225" i="1" s="1"/>
  <c r="C121" i="1"/>
  <c r="D121" i="1"/>
  <c r="E121" i="1"/>
  <c r="F121" i="1"/>
  <c r="B121" i="1"/>
  <c r="H122" i="1"/>
  <c r="M122" i="1" s="1"/>
  <c r="G122" i="1"/>
  <c r="H224" i="1"/>
  <c r="M224" i="1" s="1"/>
  <c r="R224" i="1" s="1"/>
  <c r="G224" i="1"/>
  <c r="L224" i="1" s="1"/>
  <c r="Q224" i="1" s="1"/>
  <c r="D224" i="1"/>
  <c r="H223" i="1"/>
  <c r="G223" i="1"/>
  <c r="L223" i="1" s="1"/>
  <c r="Q223" i="1" s="1"/>
  <c r="D223" i="1"/>
  <c r="H222" i="1"/>
  <c r="M222" i="1" s="1"/>
  <c r="R222" i="1" s="1"/>
  <c r="G222" i="1"/>
  <c r="L222" i="1" s="1"/>
  <c r="Q222" i="1" s="1"/>
  <c r="D222" i="1"/>
  <c r="H221" i="1"/>
  <c r="G221" i="1"/>
  <c r="L221" i="1" s="1"/>
  <c r="Q221" i="1" s="1"/>
  <c r="D221" i="1"/>
  <c r="H220" i="1"/>
  <c r="M220" i="1" s="1"/>
  <c r="R220" i="1" s="1"/>
  <c r="G220" i="1"/>
  <c r="L220" i="1" s="1"/>
  <c r="Q220" i="1" s="1"/>
  <c r="D220" i="1"/>
  <c r="H219" i="1"/>
  <c r="G219" i="1"/>
  <c r="L219" i="1" s="1"/>
  <c r="Q219" i="1" s="1"/>
  <c r="D219" i="1"/>
  <c r="H212" i="1"/>
  <c r="M212" i="1" s="1"/>
  <c r="R212" i="1" s="1"/>
  <c r="G212" i="1"/>
  <c r="L212" i="1" s="1"/>
  <c r="Q212" i="1" s="1"/>
  <c r="D212" i="1"/>
  <c r="H211" i="1"/>
  <c r="G211" i="1"/>
  <c r="L211" i="1" s="1"/>
  <c r="Q211" i="1" s="1"/>
  <c r="D211" i="1"/>
  <c r="H210" i="1"/>
  <c r="M210" i="1" s="1"/>
  <c r="R210" i="1" s="1"/>
  <c r="G210" i="1"/>
  <c r="L210" i="1" s="1"/>
  <c r="Q210" i="1" s="1"/>
  <c r="D210" i="1"/>
  <c r="H209" i="1"/>
  <c r="G209" i="1"/>
  <c r="L209" i="1" s="1"/>
  <c r="Q209" i="1" s="1"/>
  <c r="D209" i="1"/>
  <c r="H208" i="1"/>
  <c r="M208" i="1" s="1"/>
  <c r="R208" i="1" s="1"/>
  <c r="G208" i="1"/>
  <c r="L208" i="1" s="1"/>
  <c r="Q208" i="1" s="1"/>
  <c r="D208" i="1"/>
  <c r="H207" i="1"/>
  <c r="G207" i="1"/>
  <c r="L207" i="1" s="1"/>
  <c r="Q207" i="1" s="1"/>
  <c r="D207" i="1"/>
  <c r="H205" i="1"/>
  <c r="M205" i="1" s="1"/>
  <c r="R205" i="1" s="1"/>
  <c r="G205" i="1"/>
  <c r="L205" i="1" s="1"/>
  <c r="Q205" i="1" s="1"/>
  <c r="D205" i="1"/>
  <c r="H204" i="1"/>
  <c r="G204" i="1"/>
  <c r="L204" i="1" s="1"/>
  <c r="Q204" i="1" s="1"/>
  <c r="D204" i="1"/>
  <c r="H203" i="1"/>
  <c r="M203" i="1" s="1"/>
  <c r="R203" i="1" s="1"/>
  <c r="G203" i="1"/>
  <c r="L203" i="1" s="1"/>
  <c r="Q203" i="1" s="1"/>
  <c r="D203" i="1"/>
  <c r="H202" i="1"/>
  <c r="G202" i="1"/>
  <c r="L202" i="1" s="1"/>
  <c r="Q202" i="1" s="1"/>
  <c r="D202" i="1"/>
  <c r="H201" i="1"/>
  <c r="M201" i="1" s="1"/>
  <c r="R201" i="1" s="1"/>
  <c r="G201" i="1"/>
  <c r="L201" i="1" s="1"/>
  <c r="Q201" i="1" s="1"/>
  <c r="D201" i="1"/>
  <c r="H200" i="1"/>
  <c r="G200" i="1"/>
  <c r="L200" i="1" s="1"/>
  <c r="Q200" i="1" s="1"/>
  <c r="D200" i="1"/>
  <c r="H199" i="1"/>
  <c r="M199" i="1" s="1"/>
  <c r="R199" i="1" s="1"/>
  <c r="G199" i="1"/>
  <c r="L199" i="1" s="1"/>
  <c r="Q199" i="1" s="1"/>
  <c r="D199" i="1"/>
  <c r="H198" i="1"/>
  <c r="G198" i="1"/>
  <c r="L198" i="1" s="1"/>
  <c r="Q198" i="1" s="1"/>
  <c r="D198" i="1"/>
  <c r="H197" i="1"/>
  <c r="M197" i="1" s="1"/>
  <c r="R197" i="1" s="1"/>
  <c r="G197" i="1"/>
  <c r="L197" i="1" s="1"/>
  <c r="Q197" i="1" s="1"/>
  <c r="D197" i="1"/>
  <c r="H196" i="1"/>
  <c r="G196" i="1"/>
  <c r="L196" i="1" s="1"/>
  <c r="Q196" i="1" s="1"/>
  <c r="D196" i="1"/>
  <c r="H195" i="1"/>
  <c r="M195" i="1" s="1"/>
  <c r="R195" i="1" s="1"/>
  <c r="G195" i="1"/>
  <c r="L195" i="1" s="1"/>
  <c r="Q195" i="1" s="1"/>
  <c r="D195" i="1"/>
  <c r="H194" i="1"/>
  <c r="M194" i="1" s="1"/>
  <c r="R194" i="1" s="1"/>
  <c r="G194" i="1"/>
  <c r="L194" i="1" s="1"/>
  <c r="Q194" i="1" s="1"/>
  <c r="D194" i="1"/>
  <c r="H193" i="1"/>
  <c r="M193" i="1" s="1"/>
  <c r="R193" i="1" s="1"/>
  <c r="G193" i="1"/>
  <c r="L193" i="1" s="1"/>
  <c r="Q193" i="1" s="1"/>
  <c r="D193" i="1"/>
  <c r="H192" i="1"/>
  <c r="G192" i="1"/>
  <c r="L192" i="1" s="1"/>
  <c r="Q192" i="1" s="1"/>
  <c r="D192" i="1"/>
  <c r="H191" i="1"/>
  <c r="M191" i="1" s="1"/>
  <c r="R191" i="1" s="1"/>
  <c r="G191" i="1"/>
  <c r="L191" i="1" s="1"/>
  <c r="Q191" i="1" s="1"/>
  <c r="D191" i="1"/>
  <c r="H190" i="1"/>
  <c r="G190" i="1"/>
  <c r="L190" i="1" s="1"/>
  <c r="Q190" i="1" s="1"/>
  <c r="D190" i="1"/>
  <c r="H189" i="1"/>
  <c r="M189" i="1" s="1"/>
  <c r="R189" i="1" s="1"/>
  <c r="G189" i="1"/>
  <c r="L189" i="1" s="1"/>
  <c r="Q189" i="1" s="1"/>
  <c r="D189" i="1"/>
  <c r="H188" i="1"/>
  <c r="G188" i="1"/>
  <c r="L188" i="1" s="1"/>
  <c r="Q188" i="1" s="1"/>
  <c r="D188" i="1"/>
  <c r="H187" i="1"/>
  <c r="M187" i="1" s="1"/>
  <c r="R187" i="1" s="1"/>
  <c r="G187" i="1"/>
  <c r="L187" i="1" s="1"/>
  <c r="Q187" i="1" s="1"/>
  <c r="D187" i="1"/>
  <c r="H186" i="1"/>
  <c r="G186" i="1"/>
  <c r="L186" i="1" s="1"/>
  <c r="Q186" i="1" s="1"/>
  <c r="D186" i="1"/>
  <c r="H185" i="1"/>
  <c r="M185" i="1" s="1"/>
  <c r="R185" i="1" s="1"/>
  <c r="G185" i="1"/>
  <c r="L185" i="1" s="1"/>
  <c r="Q185" i="1" s="1"/>
  <c r="D185" i="1"/>
  <c r="H184" i="1"/>
  <c r="M184" i="1" s="1"/>
  <c r="R184" i="1" s="1"/>
  <c r="G184" i="1"/>
  <c r="L184" i="1" s="1"/>
  <c r="Q184" i="1" s="1"/>
  <c r="D184" i="1"/>
  <c r="H183" i="1"/>
  <c r="M183" i="1" s="1"/>
  <c r="R183" i="1" s="1"/>
  <c r="G183" i="1"/>
  <c r="L183" i="1" s="1"/>
  <c r="Q183" i="1" s="1"/>
  <c r="D183" i="1"/>
  <c r="H182" i="1"/>
  <c r="M182" i="1" s="1"/>
  <c r="R182" i="1" s="1"/>
  <c r="G182" i="1"/>
  <c r="L182" i="1" s="1"/>
  <c r="Q182" i="1" s="1"/>
  <c r="D182" i="1"/>
  <c r="H181" i="1"/>
  <c r="M181" i="1" s="1"/>
  <c r="R181" i="1" s="1"/>
  <c r="G181" i="1"/>
  <c r="L181" i="1" s="1"/>
  <c r="Q181" i="1" s="1"/>
  <c r="D181" i="1"/>
  <c r="H180" i="1"/>
  <c r="M180" i="1" s="1"/>
  <c r="R180" i="1" s="1"/>
  <c r="G180" i="1"/>
  <c r="L180" i="1" s="1"/>
  <c r="Q180" i="1" s="1"/>
  <c r="D180" i="1"/>
  <c r="H179" i="1"/>
  <c r="M179" i="1" s="1"/>
  <c r="R179" i="1" s="1"/>
  <c r="G179" i="1"/>
  <c r="L179" i="1" s="1"/>
  <c r="Q179" i="1" s="1"/>
  <c r="D179" i="1"/>
  <c r="S182" i="1" l="1"/>
  <c r="S194" i="1"/>
  <c r="S63" i="1"/>
  <c r="S28" i="1"/>
  <c r="S151" i="1"/>
  <c r="J6" i="1"/>
  <c r="J226" i="1" s="1"/>
  <c r="K6" i="1"/>
  <c r="K226" i="1" s="1"/>
  <c r="S181" i="1"/>
  <c r="S185" i="1"/>
  <c r="S189" i="1"/>
  <c r="S193" i="1"/>
  <c r="S197" i="1"/>
  <c r="S201" i="1"/>
  <c r="S205" i="1"/>
  <c r="S210" i="1"/>
  <c r="S220" i="1"/>
  <c r="S224" i="1"/>
  <c r="S180" i="1"/>
  <c r="S76" i="1"/>
  <c r="M121" i="1"/>
  <c r="R122" i="1"/>
  <c r="S225" i="1"/>
  <c r="S85" i="1"/>
  <c r="S38" i="1"/>
  <c r="S179" i="1"/>
  <c r="S183" i="1"/>
  <c r="S184" i="1"/>
  <c r="S187" i="1"/>
  <c r="S191" i="1"/>
  <c r="S195" i="1"/>
  <c r="S199" i="1"/>
  <c r="S203" i="1"/>
  <c r="S208" i="1"/>
  <c r="S212" i="1"/>
  <c r="S222" i="1"/>
  <c r="S45" i="1"/>
  <c r="S109" i="1"/>
  <c r="Q178" i="1"/>
  <c r="N179" i="1"/>
  <c r="N187" i="1"/>
  <c r="N191" i="1"/>
  <c r="N203" i="1"/>
  <c r="N208" i="1"/>
  <c r="N85" i="1"/>
  <c r="N38" i="1"/>
  <c r="N185" i="1"/>
  <c r="N201" i="1"/>
  <c r="N45" i="1"/>
  <c r="N181" i="1"/>
  <c r="N193" i="1"/>
  <c r="N197" i="1"/>
  <c r="N210" i="1"/>
  <c r="N220" i="1"/>
  <c r="N224" i="1"/>
  <c r="H121" i="1"/>
  <c r="N225" i="1"/>
  <c r="I192" i="1"/>
  <c r="N195" i="1"/>
  <c r="I209" i="1"/>
  <c r="N212" i="1"/>
  <c r="N222" i="1"/>
  <c r="N109" i="1"/>
  <c r="N182" i="1"/>
  <c r="I188" i="1"/>
  <c r="M188" i="1"/>
  <c r="I196" i="1"/>
  <c r="M196" i="1"/>
  <c r="I200" i="1"/>
  <c r="M200" i="1"/>
  <c r="I122" i="1"/>
  <c r="I121" i="1" s="1"/>
  <c r="L122" i="1"/>
  <c r="Q122" i="1" s="1"/>
  <c r="M209" i="1"/>
  <c r="L178" i="1"/>
  <c r="N194" i="1"/>
  <c r="I186" i="1"/>
  <c r="M186" i="1"/>
  <c r="R186" i="1" s="1"/>
  <c r="I190" i="1"/>
  <c r="M190" i="1"/>
  <c r="I194" i="1"/>
  <c r="I198" i="1"/>
  <c r="M198" i="1"/>
  <c r="I202" i="1"/>
  <c r="M202" i="1"/>
  <c r="I207" i="1"/>
  <c r="M207" i="1"/>
  <c r="I211" i="1"/>
  <c r="I221" i="1"/>
  <c r="M221" i="1"/>
  <c r="N183" i="1"/>
  <c r="N199" i="1"/>
  <c r="I204" i="1"/>
  <c r="M204" i="1"/>
  <c r="I219" i="1"/>
  <c r="M219" i="1"/>
  <c r="I223" i="1"/>
  <c r="M223" i="1"/>
  <c r="N180" i="1"/>
  <c r="G121" i="1"/>
  <c r="M192" i="1"/>
  <c r="N184" i="1"/>
  <c r="N189" i="1"/>
  <c r="N205" i="1"/>
  <c r="M211" i="1"/>
  <c r="I184" i="1"/>
  <c r="I185" i="1"/>
  <c r="I189" i="1"/>
  <c r="I193" i="1"/>
  <c r="I201" i="1"/>
  <c r="I205" i="1"/>
  <c r="I210" i="1"/>
  <c r="I220" i="1"/>
  <c r="I182" i="1"/>
  <c r="I187" i="1"/>
  <c r="I191" i="1"/>
  <c r="I195" i="1"/>
  <c r="I199" i="1"/>
  <c r="I203" i="1"/>
  <c r="I208" i="1"/>
  <c r="I212" i="1"/>
  <c r="I222" i="1"/>
  <c r="I181" i="1"/>
  <c r="I197" i="1"/>
  <c r="I180" i="1"/>
  <c r="I179" i="1"/>
  <c r="I183" i="1"/>
  <c r="I224" i="1"/>
  <c r="S75" i="1" l="1"/>
  <c r="S150" i="1"/>
  <c r="R121" i="1"/>
  <c r="N223" i="1"/>
  <c r="R223" i="1"/>
  <c r="S223" i="1" s="1"/>
  <c r="N221" i="1"/>
  <c r="R221" i="1"/>
  <c r="S221" i="1" s="1"/>
  <c r="N211" i="1"/>
  <c r="R211" i="1"/>
  <c r="S211" i="1" s="1"/>
  <c r="N202" i="1"/>
  <c r="R202" i="1"/>
  <c r="S202" i="1" s="1"/>
  <c r="N196" i="1"/>
  <c r="R196" i="1"/>
  <c r="S196" i="1" s="1"/>
  <c r="N190" i="1"/>
  <c r="R190" i="1"/>
  <c r="S190" i="1" s="1"/>
  <c r="N204" i="1"/>
  <c r="R204" i="1"/>
  <c r="S204" i="1" s="1"/>
  <c r="N209" i="1"/>
  <c r="R209" i="1"/>
  <c r="S209" i="1" s="1"/>
  <c r="N192" i="1"/>
  <c r="R192" i="1"/>
  <c r="S192" i="1" s="1"/>
  <c r="S122" i="1"/>
  <c r="Q121" i="1"/>
  <c r="S186" i="1"/>
  <c r="N219" i="1"/>
  <c r="R219" i="1"/>
  <c r="S219" i="1" s="1"/>
  <c r="N207" i="1"/>
  <c r="R207" i="1"/>
  <c r="S207" i="1" s="1"/>
  <c r="N198" i="1"/>
  <c r="R198" i="1"/>
  <c r="S198" i="1" s="1"/>
  <c r="N200" i="1"/>
  <c r="R200" i="1"/>
  <c r="S200" i="1" s="1"/>
  <c r="N188" i="1"/>
  <c r="R188" i="1"/>
  <c r="S188" i="1" s="1"/>
  <c r="M178" i="1"/>
  <c r="N186" i="1"/>
  <c r="N122" i="1"/>
  <c r="N121" i="1" s="1"/>
  <c r="L121" i="1"/>
  <c r="B165" i="1"/>
  <c r="C165" i="1"/>
  <c r="E165" i="1"/>
  <c r="F165" i="1"/>
  <c r="G175" i="1"/>
  <c r="L175" i="1" s="1"/>
  <c r="Q175" i="1" s="1"/>
  <c r="H175" i="1"/>
  <c r="M175" i="1" s="1"/>
  <c r="R175" i="1" s="1"/>
  <c r="G161" i="1"/>
  <c r="L161" i="1" s="1"/>
  <c r="Q161" i="1" s="1"/>
  <c r="H161" i="1"/>
  <c r="M161" i="1" s="1"/>
  <c r="R161" i="1" s="1"/>
  <c r="G25" i="1"/>
  <c r="L25" i="1" s="1"/>
  <c r="Q25" i="1" s="1"/>
  <c r="H25" i="1"/>
  <c r="M25" i="1" s="1"/>
  <c r="R25" i="1" s="1"/>
  <c r="G24" i="1"/>
  <c r="L24" i="1" s="1"/>
  <c r="Q24" i="1" s="1"/>
  <c r="H24" i="1"/>
  <c r="M24" i="1" s="1"/>
  <c r="R24" i="1" s="1"/>
  <c r="G26" i="1"/>
  <c r="L26" i="1" s="1"/>
  <c r="Q26" i="1" s="1"/>
  <c r="H26" i="1"/>
  <c r="M26" i="1" s="1"/>
  <c r="R26" i="1" s="1"/>
  <c r="C68" i="1"/>
  <c r="D68" i="1"/>
  <c r="E68" i="1"/>
  <c r="F68" i="1"/>
  <c r="B68" i="1"/>
  <c r="H69" i="1"/>
  <c r="G69" i="1"/>
  <c r="L69" i="1" s="1"/>
  <c r="Q69" i="1" s="1"/>
  <c r="C127" i="1"/>
  <c r="D127" i="1"/>
  <c r="E127" i="1"/>
  <c r="F127" i="1"/>
  <c r="B127" i="1"/>
  <c r="H128" i="1"/>
  <c r="G128" i="1"/>
  <c r="L128" i="1" s="1"/>
  <c r="G108" i="1"/>
  <c r="L108" i="1" s="1"/>
  <c r="Q108" i="1" s="1"/>
  <c r="H108" i="1"/>
  <c r="M108" i="1" s="1"/>
  <c r="R108" i="1" s="1"/>
  <c r="G37" i="1"/>
  <c r="L37" i="1" s="1"/>
  <c r="Q37" i="1" s="1"/>
  <c r="H37" i="1"/>
  <c r="M37" i="1" s="1"/>
  <c r="R37" i="1" s="1"/>
  <c r="G160" i="1"/>
  <c r="L160" i="1" s="1"/>
  <c r="Q160" i="1" s="1"/>
  <c r="H160" i="1"/>
  <c r="M160" i="1" s="1"/>
  <c r="R160" i="1" s="1"/>
  <c r="G23" i="1"/>
  <c r="L23" i="1" s="1"/>
  <c r="Q23" i="1" s="1"/>
  <c r="H23" i="1"/>
  <c r="M23" i="1" s="1"/>
  <c r="R23" i="1" s="1"/>
  <c r="G169" i="1"/>
  <c r="L169" i="1" s="1"/>
  <c r="Q169" i="1" s="1"/>
  <c r="H169" i="1"/>
  <c r="M169" i="1" s="1"/>
  <c r="R169" i="1" s="1"/>
  <c r="G170" i="1"/>
  <c r="L170" i="1" s="1"/>
  <c r="Q170" i="1" s="1"/>
  <c r="H170" i="1"/>
  <c r="M170" i="1" s="1"/>
  <c r="R170" i="1" s="1"/>
  <c r="G172" i="1"/>
  <c r="L172" i="1" s="1"/>
  <c r="Q172" i="1" s="1"/>
  <c r="H172" i="1"/>
  <c r="M172" i="1" s="1"/>
  <c r="R172" i="1" s="1"/>
  <c r="G173" i="1"/>
  <c r="L173" i="1" s="1"/>
  <c r="Q173" i="1" s="1"/>
  <c r="H173" i="1"/>
  <c r="M173" i="1" s="1"/>
  <c r="R173" i="1" s="1"/>
  <c r="G174" i="1"/>
  <c r="L174" i="1" s="1"/>
  <c r="Q174" i="1" s="1"/>
  <c r="H174" i="1"/>
  <c r="M174" i="1" s="1"/>
  <c r="R174" i="1" s="1"/>
  <c r="H168" i="1"/>
  <c r="G168" i="1"/>
  <c r="H159" i="1"/>
  <c r="M159" i="1" s="1"/>
  <c r="R159" i="1" s="1"/>
  <c r="G159" i="1"/>
  <c r="L159" i="1" s="1"/>
  <c r="Q159" i="1" s="1"/>
  <c r="H158" i="1"/>
  <c r="M158" i="1" s="1"/>
  <c r="R158" i="1" s="1"/>
  <c r="G158" i="1"/>
  <c r="L158" i="1" s="1"/>
  <c r="Q158" i="1" s="1"/>
  <c r="H157" i="1"/>
  <c r="M157" i="1" s="1"/>
  <c r="R157" i="1" s="1"/>
  <c r="G157" i="1"/>
  <c r="L157" i="1" s="1"/>
  <c r="Q157" i="1" s="1"/>
  <c r="H156" i="1"/>
  <c r="G156" i="1"/>
  <c r="H148" i="1"/>
  <c r="M148" i="1" s="1"/>
  <c r="R148" i="1" s="1"/>
  <c r="G148" i="1"/>
  <c r="L148" i="1" s="1"/>
  <c r="G145" i="1"/>
  <c r="L145" i="1" s="1"/>
  <c r="Q145" i="1" s="1"/>
  <c r="H145" i="1"/>
  <c r="M145" i="1" s="1"/>
  <c r="R145" i="1" s="1"/>
  <c r="H144" i="1"/>
  <c r="M144" i="1" s="1"/>
  <c r="R144" i="1" s="1"/>
  <c r="G144" i="1"/>
  <c r="L144" i="1" s="1"/>
  <c r="Q144" i="1" s="1"/>
  <c r="G139" i="1"/>
  <c r="L139" i="1" s="1"/>
  <c r="Q139" i="1" s="1"/>
  <c r="H139" i="1"/>
  <c r="M139" i="1" s="1"/>
  <c r="R139" i="1" s="1"/>
  <c r="G140" i="1"/>
  <c r="L140" i="1" s="1"/>
  <c r="Q140" i="1" s="1"/>
  <c r="H140" i="1"/>
  <c r="M140" i="1" s="1"/>
  <c r="R140" i="1" s="1"/>
  <c r="G141" i="1"/>
  <c r="L141" i="1" s="1"/>
  <c r="Q141" i="1" s="1"/>
  <c r="H141" i="1"/>
  <c r="M141" i="1" s="1"/>
  <c r="R141" i="1" s="1"/>
  <c r="H138" i="1"/>
  <c r="M138" i="1" s="1"/>
  <c r="R138" i="1" s="1"/>
  <c r="G138" i="1"/>
  <c r="L138" i="1" s="1"/>
  <c r="Q138" i="1" s="1"/>
  <c r="G132" i="1"/>
  <c r="L132" i="1" s="1"/>
  <c r="Q132" i="1" s="1"/>
  <c r="H132" i="1"/>
  <c r="M132" i="1" s="1"/>
  <c r="R132" i="1" s="1"/>
  <c r="G133" i="1"/>
  <c r="L133" i="1" s="1"/>
  <c r="Q133" i="1" s="1"/>
  <c r="H133" i="1"/>
  <c r="M133" i="1" s="1"/>
  <c r="R133" i="1" s="1"/>
  <c r="G134" i="1"/>
  <c r="L134" i="1" s="1"/>
  <c r="Q134" i="1" s="1"/>
  <c r="H134" i="1"/>
  <c r="M134" i="1" s="1"/>
  <c r="R134" i="1" s="1"/>
  <c r="H135" i="1"/>
  <c r="M135" i="1" s="1"/>
  <c r="R135" i="1" s="1"/>
  <c r="H131" i="1"/>
  <c r="M131" i="1" s="1"/>
  <c r="R131" i="1" s="1"/>
  <c r="G131" i="1"/>
  <c r="L131" i="1" s="1"/>
  <c r="Q131" i="1" s="1"/>
  <c r="H125" i="1"/>
  <c r="M125" i="1" s="1"/>
  <c r="G125" i="1"/>
  <c r="L125" i="1" s="1"/>
  <c r="Q125" i="1" s="1"/>
  <c r="H115" i="1"/>
  <c r="G115" i="1"/>
  <c r="G107" i="1"/>
  <c r="L107" i="1" s="1"/>
  <c r="Q107" i="1" s="1"/>
  <c r="H107" i="1"/>
  <c r="M107" i="1" s="1"/>
  <c r="R107" i="1" s="1"/>
  <c r="G93" i="1"/>
  <c r="L93" i="1" s="1"/>
  <c r="Q93" i="1" s="1"/>
  <c r="H93" i="1"/>
  <c r="M93" i="1" s="1"/>
  <c r="R93" i="1" s="1"/>
  <c r="G94" i="1"/>
  <c r="L94" i="1" s="1"/>
  <c r="Q94" i="1" s="1"/>
  <c r="H94" i="1"/>
  <c r="M94" i="1" s="1"/>
  <c r="R94" i="1" s="1"/>
  <c r="G95" i="1"/>
  <c r="L95" i="1" s="1"/>
  <c r="Q95" i="1" s="1"/>
  <c r="H95" i="1"/>
  <c r="M95" i="1" s="1"/>
  <c r="R95" i="1" s="1"/>
  <c r="G96" i="1"/>
  <c r="L96" i="1" s="1"/>
  <c r="Q96" i="1" s="1"/>
  <c r="H96" i="1"/>
  <c r="M96" i="1" s="1"/>
  <c r="R96" i="1" s="1"/>
  <c r="G97" i="1"/>
  <c r="L97" i="1" s="1"/>
  <c r="Q97" i="1" s="1"/>
  <c r="H97" i="1"/>
  <c r="M97" i="1" s="1"/>
  <c r="R97" i="1" s="1"/>
  <c r="G98" i="1"/>
  <c r="L98" i="1" s="1"/>
  <c r="Q98" i="1" s="1"/>
  <c r="H98" i="1"/>
  <c r="M98" i="1" s="1"/>
  <c r="R98" i="1" s="1"/>
  <c r="G99" i="1"/>
  <c r="L99" i="1" s="1"/>
  <c r="Q99" i="1" s="1"/>
  <c r="H99" i="1"/>
  <c r="M99" i="1" s="1"/>
  <c r="R99" i="1" s="1"/>
  <c r="G100" i="1"/>
  <c r="L100" i="1" s="1"/>
  <c r="Q100" i="1" s="1"/>
  <c r="H100" i="1"/>
  <c r="M100" i="1" s="1"/>
  <c r="R100" i="1" s="1"/>
  <c r="G101" i="1"/>
  <c r="L101" i="1" s="1"/>
  <c r="Q101" i="1" s="1"/>
  <c r="H101" i="1"/>
  <c r="M101" i="1" s="1"/>
  <c r="R101" i="1" s="1"/>
  <c r="G102" i="1"/>
  <c r="L102" i="1" s="1"/>
  <c r="Q102" i="1" s="1"/>
  <c r="H102" i="1"/>
  <c r="M102" i="1" s="1"/>
  <c r="R102" i="1" s="1"/>
  <c r="G103" i="1"/>
  <c r="L103" i="1" s="1"/>
  <c r="Q103" i="1" s="1"/>
  <c r="H103" i="1"/>
  <c r="M103" i="1" s="1"/>
  <c r="R103" i="1" s="1"/>
  <c r="G104" i="1"/>
  <c r="L104" i="1" s="1"/>
  <c r="Q104" i="1" s="1"/>
  <c r="H104" i="1"/>
  <c r="M104" i="1" s="1"/>
  <c r="R104" i="1" s="1"/>
  <c r="G105" i="1"/>
  <c r="L105" i="1" s="1"/>
  <c r="Q105" i="1" s="1"/>
  <c r="H105" i="1"/>
  <c r="M105" i="1" s="1"/>
  <c r="R105" i="1" s="1"/>
  <c r="G106" i="1"/>
  <c r="L106" i="1" s="1"/>
  <c r="Q106" i="1" s="1"/>
  <c r="H106" i="1"/>
  <c r="M106" i="1" s="1"/>
  <c r="R106" i="1" s="1"/>
  <c r="H92" i="1"/>
  <c r="G92" i="1"/>
  <c r="H88" i="1"/>
  <c r="G88" i="1"/>
  <c r="G81" i="1"/>
  <c r="L81" i="1" s="1"/>
  <c r="Q81" i="1" s="1"/>
  <c r="H81" i="1"/>
  <c r="M81" i="1" s="1"/>
  <c r="R81" i="1" s="1"/>
  <c r="G82" i="1"/>
  <c r="L82" i="1" s="1"/>
  <c r="Q82" i="1" s="1"/>
  <c r="H82" i="1"/>
  <c r="M82" i="1" s="1"/>
  <c r="R82" i="1" s="1"/>
  <c r="G83" i="1"/>
  <c r="L83" i="1" s="1"/>
  <c r="Q83" i="1" s="1"/>
  <c r="H83" i="1"/>
  <c r="M83" i="1" s="1"/>
  <c r="R83" i="1" s="1"/>
  <c r="G84" i="1"/>
  <c r="L84" i="1" s="1"/>
  <c r="Q84" i="1" s="1"/>
  <c r="H84" i="1"/>
  <c r="M84" i="1" s="1"/>
  <c r="R84" i="1" s="1"/>
  <c r="H80" i="1"/>
  <c r="G80" i="1"/>
  <c r="H73" i="1"/>
  <c r="M73" i="1" s="1"/>
  <c r="G73" i="1"/>
  <c r="L73" i="1" s="1"/>
  <c r="Q73" i="1" s="1"/>
  <c r="G58" i="1"/>
  <c r="L58" i="1" s="1"/>
  <c r="Q58" i="1" s="1"/>
  <c r="H58" i="1"/>
  <c r="M58" i="1" s="1"/>
  <c r="R58" i="1" s="1"/>
  <c r="G59" i="1"/>
  <c r="L59" i="1" s="1"/>
  <c r="Q59" i="1" s="1"/>
  <c r="H59" i="1"/>
  <c r="M59" i="1" s="1"/>
  <c r="R59" i="1" s="1"/>
  <c r="G60" i="1"/>
  <c r="L60" i="1" s="1"/>
  <c r="Q60" i="1" s="1"/>
  <c r="H60" i="1"/>
  <c r="M60" i="1" s="1"/>
  <c r="R60" i="1" s="1"/>
  <c r="G61" i="1"/>
  <c r="L61" i="1" s="1"/>
  <c r="Q61" i="1" s="1"/>
  <c r="H61" i="1"/>
  <c r="M61" i="1" s="1"/>
  <c r="R61" i="1" s="1"/>
  <c r="G62" i="1"/>
  <c r="L62" i="1" s="1"/>
  <c r="Q62" i="1" s="1"/>
  <c r="H62" i="1"/>
  <c r="M62" i="1" s="1"/>
  <c r="R62" i="1" s="1"/>
  <c r="H57" i="1"/>
  <c r="G57" i="1"/>
  <c r="G53" i="1"/>
  <c r="L53" i="1" s="1"/>
  <c r="Q53" i="1" s="1"/>
  <c r="H53" i="1"/>
  <c r="M53" i="1" s="1"/>
  <c r="R53" i="1" s="1"/>
  <c r="H52" i="1"/>
  <c r="M52" i="1" s="1"/>
  <c r="R52" i="1" s="1"/>
  <c r="G52" i="1"/>
  <c r="L52" i="1" s="1"/>
  <c r="Q52" i="1" s="1"/>
  <c r="H46" i="1"/>
  <c r="M46" i="1" s="1"/>
  <c r="R46" i="1" s="1"/>
  <c r="G46" i="1"/>
  <c r="L46" i="1" s="1"/>
  <c r="Q46" i="1" s="1"/>
  <c r="H36" i="1"/>
  <c r="H35" i="1" s="1"/>
  <c r="H33" i="1"/>
  <c r="M33" i="1" s="1"/>
  <c r="R33" i="1" s="1"/>
  <c r="G33" i="1"/>
  <c r="L33" i="1" s="1"/>
  <c r="H22" i="1"/>
  <c r="G22" i="1"/>
  <c r="H10" i="1"/>
  <c r="M10" i="1" s="1"/>
  <c r="R10" i="1" s="1"/>
  <c r="G11" i="1"/>
  <c r="L11" i="1" s="1"/>
  <c r="Q11" i="1" s="1"/>
  <c r="H11" i="1"/>
  <c r="M11" i="1" s="1"/>
  <c r="R11" i="1" s="1"/>
  <c r="G12" i="1"/>
  <c r="L12" i="1" s="1"/>
  <c r="Q12" i="1" s="1"/>
  <c r="H12" i="1"/>
  <c r="M12" i="1" s="1"/>
  <c r="R12" i="1" s="1"/>
  <c r="G13" i="1"/>
  <c r="L13" i="1" s="1"/>
  <c r="Q13" i="1" s="1"/>
  <c r="H13" i="1"/>
  <c r="M13" i="1" s="1"/>
  <c r="R13" i="1" s="1"/>
  <c r="G14" i="1"/>
  <c r="L14" i="1" s="1"/>
  <c r="Q14" i="1" s="1"/>
  <c r="H14" i="1"/>
  <c r="M14" i="1" s="1"/>
  <c r="R14" i="1" s="1"/>
  <c r="G15" i="1"/>
  <c r="L15" i="1" s="1"/>
  <c r="Q15" i="1" s="1"/>
  <c r="H15" i="1"/>
  <c r="M15" i="1" s="1"/>
  <c r="R15" i="1" s="1"/>
  <c r="G16" i="1"/>
  <c r="L16" i="1" s="1"/>
  <c r="Q16" i="1" s="1"/>
  <c r="H16" i="1"/>
  <c r="M16" i="1" s="1"/>
  <c r="R16" i="1" s="1"/>
  <c r="G17" i="1"/>
  <c r="L17" i="1" s="1"/>
  <c r="Q17" i="1" s="1"/>
  <c r="H17" i="1"/>
  <c r="M17" i="1" s="1"/>
  <c r="R17" i="1" s="1"/>
  <c r="G18" i="1"/>
  <c r="L18" i="1" s="1"/>
  <c r="Q18" i="1" s="1"/>
  <c r="H18" i="1"/>
  <c r="M18" i="1" s="1"/>
  <c r="R18" i="1" s="1"/>
  <c r="H9" i="1"/>
  <c r="G9" i="1"/>
  <c r="H8" i="1" l="1"/>
  <c r="H21" i="1"/>
  <c r="G21" i="1"/>
  <c r="L156" i="1"/>
  <c r="G155" i="1"/>
  <c r="G91" i="1"/>
  <c r="M156" i="1"/>
  <c r="H155" i="1"/>
  <c r="G56" i="1"/>
  <c r="H56" i="1"/>
  <c r="L88" i="1"/>
  <c r="G87" i="1"/>
  <c r="M88" i="1"/>
  <c r="M87" i="1" s="1"/>
  <c r="H87" i="1"/>
  <c r="H91" i="1"/>
  <c r="M9" i="1"/>
  <c r="M8" i="1" s="1"/>
  <c r="R130" i="1"/>
  <c r="S157" i="1"/>
  <c r="R32" i="1"/>
  <c r="Q72" i="1"/>
  <c r="R147" i="1"/>
  <c r="Q68" i="1"/>
  <c r="S121" i="1"/>
  <c r="L9" i="1"/>
  <c r="S52" i="1"/>
  <c r="S84" i="1"/>
  <c r="S107" i="1"/>
  <c r="S132" i="1"/>
  <c r="S141" i="1"/>
  <c r="S139" i="1"/>
  <c r="S145" i="1"/>
  <c r="S103" i="1"/>
  <c r="S134" i="1"/>
  <c r="S173" i="1"/>
  <c r="S170" i="1"/>
  <c r="S23" i="1"/>
  <c r="S37" i="1"/>
  <c r="S24" i="1"/>
  <c r="S161" i="1"/>
  <c r="N178" i="1"/>
  <c r="S178" i="1"/>
  <c r="S17" i="1"/>
  <c r="S13" i="1"/>
  <c r="R44" i="1"/>
  <c r="S62" i="1"/>
  <c r="S58" i="1"/>
  <c r="S81" i="1"/>
  <c r="S105" i="1"/>
  <c r="S101" i="1"/>
  <c r="S99" i="1"/>
  <c r="S97" i="1"/>
  <c r="S95" i="1"/>
  <c r="S93" i="1"/>
  <c r="Q124" i="1"/>
  <c r="R137" i="1"/>
  <c r="S169" i="1"/>
  <c r="S108" i="1"/>
  <c r="S25" i="1"/>
  <c r="S46" i="1"/>
  <c r="Q44" i="1"/>
  <c r="S131" i="1"/>
  <c r="S15" i="1"/>
  <c r="S11" i="1"/>
  <c r="L32" i="1"/>
  <c r="Q33" i="1"/>
  <c r="S53" i="1"/>
  <c r="S60" i="1"/>
  <c r="S83" i="1"/>
  <c r="S138" i="1"/>
  <c r="Q137" i="1"/>
  <c r="S144" i="1"/>
  <c r="Q143" i="1"/>
  <c r="L147" i="1"/>
  <c r="Q148" i="1"/>
  <c r="S159" i="1"/>
  <c r="S175" i="1"/>
  <c r="S133" i="1"/>
  <c r="S140" i="1"/>
  <c r="S174" i="1"/>
  <c r="S172" i="1"/>
  <c r="S160" i="1"/>
  <c r="S26" i="1"/>
  <c r="S18" i="1"/>
  <c r="S16" i="1"/>
  <c r="S14" i="1"/>
  <c r="S12" i="1"/>
  <c r="S61" i="1"/>
  <c r="S59" i="1"/>
  <c r="M72" i="1"/>
  <c r="R73" i="1"/>
  <c r="S82" i="1"/>
  <c r="S106" i="1"/>
  <c r="S104" i="1"/>
  <c r="S102" i="1"/>
  <c r="S100" i="1"/>
  <c r="S98" i="1"/>
  <c r="S96" i="1"/>
  <c r="S94" i="1"/>
  <c r="M124" i="1"/>
  <c r="R125" i="1"/>
  <c r="R143" i="1"/>
  <c r="S158" i="1"/>
  <c r="L127" i="1"/>
  <c r="Q128" i="1"/>
  <c r="R178" i="1"/>
  <c r="L57" i="1"/>
  <c r="L56" i="1" s="1"/>
  <c r="M57" i="1"/>
  <c r="M56" i="1" s="1"/>
  <c r="L22" i="1"/>
  <c r="L21" i="1" s="1"/>
  <c r="M22" i="1"/>
  <c r="M21" i="1" s="1"/>
  <c r="L168" i="1"/>
  <c r="G167" i="1"/>
  <c r="M168" i="1"/>
  <c r="H167" i="1"/>
  <c r="L115" i="1"/>
  <c r="G114" i="1"/>
  <c r="M115" i="1"/>
  <c r="H114" i="1"/>
  <c r="N161" i="1"/>
  <c r="N16" i="1"/>
  <c r="N12" i="1"/>
  <c r="N52" i="1"/>
  <c r="N82" i="1"/>
  <c r="N104" i="1"/>
  <c r="N100" i="1"/>
  <c r="N96" i="1"/>
  <c r="M36" i="1"/>
  <c r="M35" i="1" s="1"/>
  <c r="M130" i="1"/>
  <c r="N140" i="1"/>
  <c r="N159" i="1"/>
  <c r="N172" i="1"/>
  <c r="M80" i="1"/>
  <c r="H79" i="1"/>
  <c r="L80" i="1"/>
  <c r="G79" i="1"/>
  <c r="N134" i="1"/>
  <c r="N141" i="1"/>
  <c r="N139" i="1"/>
  <c r="N145" i="1"/>
  <c r="N173" i="1"/>
  <c r="N170" i="1"/>
  <c r="N23" i="1"/>
  <c r="M92" i="1"/>
  <c r="M91" i="1" s="1"/>
  <c r="L44" i="1"/>
  <c r="N53" i="1"/>
  <c r="N62" i="1"/>
  <c r="N58" i="1"/>
  <c r="L92" i="1"/>
  <c r="L91" i="1" s="1"/>
  <c r="N108" i="1"/>
  <c r="N25" i="1"/>
  <c r="N175" i="1"/>
  <c r="N15" i="1"/>
  <c r="N11" i="1"/>
  <c r="N46" i="1"/>
  <c r="M44" i="1"/>
  <c r="N81" i="1"/>
  <c r="N103" i="1"/>
  <c r="N99" i="1"/>
  <c r="N95" i="1"/>
  <c r="L143" i="1"/>
  <c r="N26" i="1"/>
  <c r="N125" i="1"/>
  <c r="N124" i="1" s="1"/>
  <c r="L124" i="1"/>
  <c r="N133" i="1"/>
  <c r="M137" i="1"/>
  <c r="N144" i="1"/>
  <c r="M143" i="1"/>
  <c r="N148" i="1"/>
  <c r="N147" i="1" s="1"/>
  <c r="M147" i="1"/>
  <c r="N157" i="1"/>
  <c r="N174" i="1"/>
  <c r="N169" i="1"/>
  <c r="N160" i="1"/>
  <c r="H68" i="1"/>
  <c r="M69" i="1"/>
  <c r="N131" i="1"/>
  <c r="N17" i="1"/>
  <c r="N13" i="1"/>
  <c r="N60" i="1"/>
  <c r="N83" i="1"/>
  <c r="N105" i="1"/>
  <c r="N101" i="1"/>
  <c r="N97" i="1"/>
  <c r="N93" i="1"/>
  <c r="N138" i="1"/>
  <c r="L137" i="1"/>
  <c r="L68" i="1"/>
  <c r="N33" i="1"/>
  <c r="N32" i="1" s="1"/>
  <c r="M32" i="1"/>
  <c r="N73" i="1"/>
  <c r="N72" i="1" s="1"/>
  <c r="L72" i="1"/>
  <c r="N18" i="1"/>
  <c r="N14" i="1"/>
  <c r="N61" i="1"/>
  <c r="N59" i="1"/>
  <c r="N84" i="1"/>
  <c r="N106" i="1"/>
  <c r="N102" i="1"/>
  <c r="N98" i="1"/>
  <c r="N94" i="1"/>
  <c r="N107" i="1"/>
  <c r="N132" i="1"/>
  <c r="N158" i="1"/>
  <c r="N37" i="1"/>
  <c r="H127" i="1"/>
  <c r="M128" i="1"/>
  <c r="R128" i="1" s="1"/>
  <c r="N24" i="1"/>
  <c r="I161" i="1"/>
  <c r="I175" i="1"/>
  <c r="I25" i="1"/>
  <c r="I26" i="1"/>
  <c r="I24" i="1"/>
  <c r="I69" i="1"/>
  <c r="I68" i="1" s="1"/>
  <c r="G68" i="1"/>
  <c r="I83" i="1"/>
  <c r="I92" i="1"/>
  <c r="I101" i="1"/>
  <c r="I160" i="1"/>
  <c r="I128" i="1"/>
  <c r="I127" i="1" s="1"/>
  <c r="I52" i="1"/>
  <c r="I57" i="1"/>
  <c r="I73" i="1"/>
  <c r="I72" i="1" s="1"/>
  <c r="G127" i="1"/>
  <c r="I140" i="1"/>
  <c r="I144" i="1"/>
  <c r="I148" i="1"/>
  <c r="I147" i="1" s="1"/>
  <c r="I108" i="1"/>
  <c r="I157" i="1"/>
  <c r="I97" i="1"/>
  <c r="I158" i="1"/>
  <c r="I168" i="1"/>
  <c r="I37" i="1"/>
  <c r="I159" i="1"/>
  <c r="I134" i="1"/>
  <c r="I132" i="1"/>
  <c r="I141" i="1"/>
  <c r="I170" i="1"/>
  <c r="I96" i="1"/>
  <c r="I125" i="1"/>
  <c r="I124" i="1" s="1"/>
  <c r="I13" i="1"/>
  <c r="I33" i="1"/>
  <c r="I32" i="1" s="1"/>
  <c r="I60" i="1"/>
  <c r="I22" i="1"/>
  <c r="I104" i="1"/>
  <c r="I102" i="1"/>
  <c r="I100" i="1"/>
  <c r="I98" i="1"/>
  <c r="I95" i="1"/>
  <c r="I133" i="1"/>
  <c r="I138" i="1"/>
  <c r="I23" i="1"/>
  <c r="I18" i="1"/>
  <c r="I16" i="1"/>
  <c r="I14" i="1"/>
  <c r="I58" i="1"/>
  <c r="I81" i="1"/>
  <c r="I105" i="1"/>
  <c r="I139" i="1"/>
  <c r="I145" i="1"/>
  <c r="I12" i="1"/>
  <c r="I61" i="1"/>
  <c r="I103" i="1"/>
  <c r="I99" i="1"/>
  <c r="I94" i="1"/>
  <c r="I107" i="1"/>
  <c r="I17" i="1"/>
  <c r="I15" i="1"/>
  <c r="I46" i="1"/>
  <c r="I84" i="1"/>
  <c r="I82" i="1"/>
  <c r="I106" i="1"/>
  <c r="I93" i="1"/>
  <c r="I115" i="1"/>
  <c r="I114" i="1" s="1"/>
  <c r="I131" i="1"/>
  <c r="I174" i="1"/>
  <c r="I172" i="1"/>
  <c r="I53" i="1"/>
  <c r="I62" i="1"/>
  <c r="I59" i="1"/>
  <c r="I173" i="1"/>
  <c r="I169" i="1"/>
  <c r="I11" i="1"/>
  <c r="I80" i="1"/>
  <c r="I88" i="1"/>
  <c r="I87" i="1" s="1"/>
  <c r="I156" i="1"/>
  <c r="H178" i="1"/>
  <c r="G178" i="1"/>
  <c r="H147" i="1"/>
  <c r="G147" i="1"/>
  <c r="H143" i="1"/>
  <c r="G143" i="1"/>
  <c r="H137" i="1"/>
  <c r="G137" i="1"/>
  <c r="H130" i="1"/>
  <c r="H124" i="1"/>
  <c r="G124" i="1"/>
  <c r="H72" i="1"/>
  <c r="G72" i="1"/>
  <c r="H44" i="1"/>
  <c r="G44" i="1"/>
  <c r="H32" i="1"/>
  <c r="G32" i="1"/>
  <c r="I9" i="1"/>
  <c r="F178" i="1"/>
  <c r="E178" i="1"/>
  <c r="F147" i="1"/>
  <c r="E147" i="1"/>
  <c r="F143" i="1"/>
  <c r="E143" i="1"/>
  <c r="F137" i="1"/>
  <c r="E137" i="1"/>
  <c r="F130" i="1"/>
  <c r="E130" i="1"/>
  <c r="F124" i="1"/>
  <c r="E124" i="1"/>
  <c r="F72" i="1"/>
  <c r="E72" i="1"/>
  <c r="F44" i="1"/>
  <c r="E44" i="1"/>
  <c r="F32" i="1"/>
  <c r="E32" i="1"/>
  <c r="R88" i="1" l="1"/>
  <c r="R87" i="1" s="1"/>
  <c r="I155" i="1"/>
  <c r="I21" i="1"/>
  <c r="R156" i="1"/>
  <c r="M155" i="1"/>
  <c r="N156" i="1"/>
  <c r="N155" i="1" s="1"/>
  <c r="N88" i="1"/>
  <c r="N87" i="1" s="1"/>
  <c r="Q156" i="1"/>
  <c r="L155" i="1"/>
  <c r="I56" i="1"/>
  <c r="Q88" i="1"/>
  <c r="L87" i="1"/>
  <c r="N9" i="1"/>
  <c r="I91" i="1"/>
  <c r="R124" i="1"/>
  <c r="E6" i="1"/>
  <c r="E226" i="1" s="1"/>
  <c r="R127" i="1"/>
  <c r="Q9" i="1"/>
  <c r="R9" i="1"/>
  <c r="R8" i="1" s="1"/>
  <c r="F6" i="1"/>
  <c r="F226" i="1" s="1"/>
  <c r="H6" i="1"/>
  <c r="S143" i="1"/>
  <c r="S125" i="1"/>
  <c r="L79" i="1"/>
  <c r="Q80" i="1"/>
  <c r="R36" i="1"/>
  <c r="M167" i="1"/>
  <c r="R168" i="1"/>
  <c r="R57" i="1"/>
  <c r="R56" i="1" s="1"/>
  <c r="S148" i="1"/>
  <c r="Q147" i="1"/>
  <c r="M68" i="1"/>
  <c r="R69" i="1"/>
  <c r="Q92" i="1"/>
  <c r="M79" i="1"/>
  <c r="R80" i="1"/>
  <c r="M114" i="1"/>
  <c r="R115" i="1"/>
  <c r="L167" i="1"/>
  <c r="L165" i="1" s="1"/>
  <c r="Q168" i="1"/>
  <c r="Q22" i="1"/>
  <c r="Q57" i="1"/>
  <c r="Q56" i="1" s="1"/>
  <c r="S44" i="1"/>
  <c r="L114" i="1"/>
  <c r="Q115" i="1"/>
  <c r="R22" i="1"/>
  <c r="R21" i="1" s="1"/>
  <c r="S128" i="1"/>
  <c r="Q127" i="1"/>
  <c r="S137" i="1"/>
  <c r="S33" i="1"/>
  <c r="Q32" i="1"/>
  <c r="N57" i="1"/>
  <c r="N56" i="1" s="1"/>
  <c r="R92" i="1"/>
  <c r="R91" i="1" s="1"/>
  <c r="S73" i="1"/>
  <c r="R72" i="1"/>
  <c r="N22" i="1"/>
  <c r="N21" i="1" s="1"/>
  <c r="N168" i="1"/>
  <c r="N167" i="1" s="1"/>
  <c r="I167" i="1"/>
  <c r="I165" i="1" s="1"/>
  <c r="N115" i="1"/>
  <c r="N114" i="1" s="1"/>
  <c r="N69" i="1"/>
  <c r="N68" i="1" s="1"/>
  <c r="N143" i="1"/>
  <c r="N137" i="1"/>
  <c r="I79" i="1"/>
  <c r="N92" i="1"/>
  <c r="N91" i="1" s="1"/>
  <c r="N80" i="1"/>
  <c r="N79" i="1" s="1"/>
  <c r="N44" i="1"/>
  <c r="G165" i="1"/>
  <c r="N128" i="1"/>
  <c r="N127" i="1" s="1"/>
  <c r="M127" i="1"/>
  <c r="H165" i="1"/>
  <c r="I137" i="1"/>
  <c r="I44" i="1"/>
  <c r="I143" i="1"/>
  <c r="I178" i="1"/>
  <c r="C178" i="1"/>
  <c r="B178" i="1"/>
  <c r="B44" i="1"/>
  <c r="S88" i="1" l="1"/>
  <c r="Q21" i="1"/>
  <c r="Q155" i="1"/>
  <c r="S156" i="1"/>
  <c r="R155" i="1"/>
  <c r="Q87" i="1"/>
  <c r="Q91" i="1"/>
  <c r="R167" i="1"/>
  <c r="S72" i="1"/>
  <c r="S127" i="1"/>
  <c r="R35" i="1"/>
  <c r="S9" i="1"/>
  <c r="S32" i="1"/>
  <c r="Q79" i="1"/>
  <c r="R114" i="1"/>
  <c r="S147" i="1"/>
  <c r="S124" i="1"/>
  <c r="M6" i="1"/>
  <c r="S57" i="1"/>
  <c r="S168" i="1"/>
  <c r="Q167" i="1"/>
  <c r="S80" i="1"/>
  <c r="R79" i="1"/>
  <c r="S69" i="1"/>
  <c r="R68" i="1"/>
  <c r="S115" i="1"/>
  <c r="Q114" i="1"/>
  <c r="S22" i="1"/>
  <c r="S92" i="1"/>
  <c r="H226" i="1"/>
  <c r="N165" i="1"/>
  <c r="M165" i="1"/>
  <c r="B143" i="1"/>
  <c r="B72" i="1"/>
  <c r="C72" i="1"/>
  <c r="D73" i="1"/>
  <c r="D72" i="1" s="1"/>
  <c r="D174" i="1"/>
  <c r="C143" i="1"/>
  <c r="D145" i="1"/>
  <c r="D88" i="1"/>
  <c r="D87" i="1" s="1"/>
  <c r="B36" i="1"/>
  <c r="B35" i="1" s="1"/>
  <c r="S87" i="1" l="1"/>
  <c r="S91" i="1"/>
  <c r="S56" i="1"/>
  <c r="S21" i="1"/>
  <c r="S155" i="1"/>
  <c r="Q165" i="1"/>
  <c r="S167" i="1"/>
  <c r="R165" i="1"/>
  <c r="S114" i="1"/>
  <c r="S79" i="1"/>
  <c r="S68" i="1"/>
  <c r="R6" i="1"/>
  <c r="M226" i="1"/>
  <c r="G36" i="1"/>
  <c r="G35" i="1" s="1"/>
  <c r="D178" i="1"/>
  <c r="D159" i="1"/>
  <c r="D57" i="1"/>
  <c r="D58" i="1"/>
  <c r="D59" i="1"/>
  <c r="D60" i="1"/>
  <c r="D92" i="1"/>
  <c r="D106" i="1"/>
  <c r="D18" i="1"/>
  <c r="S165" i="1" l="1"/>
  <c r="R226" i="1"/>
  <c r="L36" i="1"/>
  <c r="L35" i="1" s="1"/>
  <c r="I36" i="1"/>
  <c r="I35" i="1" s="1"/>
  <c r="D17" i="1"/>
  <c r="D15" i="1"/>
  <c r="D16" i="1"/>
  <c r="B10" i="1"/>
  <c r="B8" i="1" s="1"/>
  <c r="Q36" i="1" l="1"/>
  <c r="N36" i="1"/>
  <c r="N35" i="1" s="1"/>
  <c r="G10" i="1"/>
  <c r="G8" i="1" s="1"/>
  <c r="B147" i="1"/>
  <c r="C147" i="1"/>
  <c r="B137" i="1"/>
  <c r="C137" i="1"/>
  <c r="C130" i="1"/>
  <c r="D94" i="1"/>
  <c r="D95" i="1"/>
  <c r="C44" i="1"/>
  <c r="B32" i="1"/>
  <c r="C32" i="1"/>
  <c r="D33" i="1"/>
  <c r="D32" i="1" s="1"/>
  <c r="D141" i="1"/>
  <c r="D133" i="1"/>
  <c r="D105" i="1"/>
  <c r="D104" i="1"/>
  <c r="D103" i="1"/>
  <c r="D102" i="1"/>
  <c r="D101" i="1"/>
  <c r="D97" i="1"/>
  <c r="D98" i="1"/>
  <c r="D99" i="1"/>
  <c r="D100" i="1"/>
  <c r="D96" i="1"/>
  <c r="D82" i="1"/>
  <c r="D83" i="1"/>
  <c r="D61" i="1"/>
  <c r="D62" i="1"/>
  <c r="D53" i="1"/>
  <c r="D46" i="1"/>
  <c r="D52" i="1"/>
  <c r="D148" i="1"/>
  <c r="D147" i="1" s="1"/>
  <c r="D144" i="1"/>
  <c r="D143" i="1" s="1"/>
  <c r="B135" i="1"/>
  <c r="D93" i="1"/>
  <c r="D169" i="1"/>
  <c r="D36" i="1"/>
  <c r="D35" i="1" s="1"/>
  <c r="D14" i="1"/>
  <c r="D56" i="1" l="1"/>
  <c r="Q35" i="1"/>
  <c r="S36" i="1"/>
  <c r="L10" i="1"/>
  <c r="L8" i="1" s="1"/>
  <c r="I10" i="1"/>
  <c r="I8" i="1" s="1"/>
  <c r="D135" i="1"/>
  <c r="G135" i="1"/>
  <c r="L135" i="1" s="1"/>
  <c r="Q135" i="1" s="1"/>
  <c r="D44" i="1"/>
  <c r="B130" i="1"/>
  <c r="D170" i="1"/>
  <c r="C124" i="1"/>
  <c r="C6" i="1" s="1"/>
  <c r="B124" i="1"/>
  <c r="S35" i="1" l="1"/>
  <c r="Q10" i="1"/>
  <c r="Q8" i="1" s="1"/>
  <c r="B6" i="1"/>
  <c r="S135" i="1"/>
  <c r="Q130" i="1"/>
  <c r="N135" i="1"/>
  <c r="N130" i="1" s="1"/>
  <c r="L130" i="1"/>
  <c r="N10" i="1"/>
  <c r="N8" i="1" s="1"/>
  <c r="I135" i="1"/>
  <c r="I130" i="1" s="1"/>
  <c r="I6" i="1" s="1"/>
  <c r="G130" i="1"/>
  <c r="G6" i="1" s="1"/>
  <c r="D125" i="1"/>
  <c r="D124" i="1" s="1"/>
  <c r="D12" i="1"/>
  <c r="D13" i="1"/>
  <c r="D11" i="1"/>
  <c r="S130" i="1" l="1"/>
  <c r="S10" i="1"/>
  <c r="L6" i="1"/>
  <c r="L226" i="1" s="1"/>
  <c r="N6" i="1"/>
  <c r="N226" i="1" s="1"/>
  <c r="G226" i="1"/>
  <c r="I226" i="1"/>
  <c r="D173" i="1"/>
  <c r="D172" i="1"/>
  <c r="D168" i="1"/>
  <c r="D158" i="1"/>
  <c r="D157" i="1"/>
  <c r="D156" i="1"/>
  <c r="D140" i="1"/>
  <c r="D139" i="1"/>
  <c r="D138" i="1"/>
  <c r="D134" i="1"/>
  <c r="D132" i="1"/>
  <c r="D131" i="1"/>
  <c r="D115" i="1"/>
  <c r="D114" i="1" s="1"/>
  <c r="D84" i="1"/>
  <c r="D81" i="1"/>
  <c r="D80" i="1"/>
  <c r="D107" i="1"/>
  <c r="D91" i="1" s="1"/>
  <c r="D22" i="1"/>
  <c r="D21" i="1" s="1"/>
  <c r="D10" i="1"/>
  <c r="D9" i="1"/>
  <c r="D8" i="1" l="1"/>
  <c r="S8" i="1"/>
  <c r="D155" i="1"/>
  <c r="Q6" i="1"/>
  <c r="D167" i="1"/>
  <c r="D165" i="1" s="1"/>
  <c r="D79" i="1"/>
  <c r="B226" i="1"/>
  <c r="C226" i="1"/>
  <c r="D137" i="1"/>
  <c r="D130" i="1"/>
  <c r="S6" i="1" l="1"/>
  <c r="Q226" i="1"/>
  <c r="D6" i="1"/>
  <c r="D226" i="1" s="1"/>
  <c r="S226" i="1" l="1"/>
</calcChain>
</file>

<file path=xl/sharedStrings.xml><?xml version="1.0" encoding="utf-8"?>
<sst xmlns="http://schemas.openxmlformats.org/spreadsheetml/2006/main" count="220" uniqueCount="199">
  <si>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</si>
  <si>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</si>
  <si>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</si>
  <si>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</si>
  <si>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</si>
  <si>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</si>
  <si>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</si>
  <si>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</si>
  <si>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</si>
  <si>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</si>
  <si>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</si>
  <si>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</si>
  <si>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</si>
  <si>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</si>
  <si>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</si>
  <si>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</si>
  <si>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</si>
  <si>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</si>
  <si>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</si>
  <si>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</si>
  <si>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</si>
  <si>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</si>
  <si>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</si>
  <si>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</si>
  <si>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</si>
  <si>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</si>
  <si>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</si>
  <si>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</si>
  <si>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</si>
  <si>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</si>
  <si>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</si>
  <si>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</si>
  <si>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</si>
  <si>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</si>
  <si>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</si>
  <si>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</si>
  <si>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</si>
  <si>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</si>
  <si>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</si>
  <si>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</si>
  <si>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</si>
  <si>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</si>
  <si>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</si>
  <si>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</si>
  <si>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</si>
  <si>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</si>
  <si>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</si>
  <si>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</si>
  <si>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051030 Nem veszélyes (települési) hulladék vegyes (önlesztett) begyüjtése, szállítása, átrakása</t>
  </si>
  <si>
    <t>Komáromi Tóparti Óvoda redőnyök</t>
  </si>
  <si>
    <t>Komáromi Csillag Óvoda napvitorla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</si>
  <si>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</si>
  <si>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</si>
  <si>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</si>
  <si>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</si>
  <si>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</si>
  <si>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</si>
  <si>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</si>
  <si>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</si>
  <si>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</si>
  <si>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Komáromi Szőnyi Színes Óvoda 1 db asztali számítógép</t>
  </si>
  <si>
    <t>Komáromi Aprótalpak Bölcsőde 1 db laptop</t>
  </si>
  <si>
    <t>Komáromi Tám-Pont Család- és Gyermekjóléti Intézmény 4 db laptop</t>
  </si>
  <si>
    <t>Komáromi Kistáltos Óvoda notebook</t>
  </si>
  <si>
    <t>Komáromi Szőnyi Színes Óvoda játéktároló faház az udvarra</t>
  </si>
  <si>
    <t>Közterület felügyeletre 2 db testkamera</t>
  </si>
  <si>
    <t>Fakataszter (I. ütem )</t>
  </si>
  <si>
    <t>Komáromi Kistáltos Óvoda gázkazán csere</t>
  </si>
  <si>
    <t>Komáromi Csillag Óvoda játéktároló konténer vagy faház az udvarra</t>
  </si>
  <si>
    <t>102031 Időskorúak nappali ellátása</t>
  </si>
  <si>
    <t>Fedett kerékpártároló kialakítása</t>
  </si>
  <si>
    <t>102023 Időskorúak tartós bentlakásos ellátása</t>
  </si>
  <si>
    <t>Útépítés</t>
  </si>
  <si>
    <t>Kossuth Lajos utca (Színes Óvodával szemben) parkoló építése</t>
  </si>
  <si>
    <t>Török I. utca 123-127 között csapadékvíz elvezetésének megoldása</t>
  </si>
  <si>
    <t>Kossuth L. utca - Belső utcai ABC csapadékvíz elvezetésének megoldása</t>
  </si>
  <si>
    <t>Jászai Mari utca és Kölcsey utca csomópont csapadékvíz elvezetésének megoldása</t>
  </si>
  <si>
    <t>Esze T. utca 5. szám előtti szakasz  csapadékvíz elvezetésének megoldása</t>
  </si>
  <si>
    <t>Kodály Z. utca csapadékvíz elvezetésének megoldása</t>
  </si>
  <si>
    <t>052080Szennyvízcsatorna építése, fenntartása, üzemeltetése</t>
  </si>
  <si>
    <t>Térffy-Szamos utca sarkán közvilágítási hálózat kiépítése</t>
  </si>
  <si>
    <t>Mátrai Gyula utca garázssor közvilágítási hálózat kiépítése</t>
  </si>
  <si>
    <t>Térfigyelő kamerarendszer bővítése</t>
  </si>
  <si>
    <t>Vadkamera beszerzés (illegális hulladéklerakókhoz)</t>
  </si>
  <si>
    <t>Molaj sportpálya villamos energia ellátásának kiépítése</t>
  </si>
  <si>
    <t>Szőnyi horgásztó villamos energia ellátásának kiépítése</t>
  </si>
  <si>
    <t>Szőnyi horgásztó ivóvíz ellátásának kiépítése</t>
  </si>
  <si>
    <t>Kutyaiskola új helyszínének kialakítása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</si>
  <si>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</si>
  <si>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</si>
  <si>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</si>
  <si>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</si>
  <si>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</si>
  <si>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</si>
  <si>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Komáromi Csillag Óvoda játéktároló üvegfal cseréje</t>
  </si>
  <si>
    <t>Minivár Bölcsőde játszótér kialakítása</t>
  </si>
  <si>
    <t>013320 Köztemető fenntartás és működtetés</t>
  </si>
  <si>
    <t>Szőnyi temető ravatalozóba halotthűtő beszerzés</t>
  </si>
  <si>
    <t>Kisértékű egyéb gép, berendezés</t>
  </si>
  <si>
    <t>Tárgyi eszközök</t>
  </si>
  <si>
    <t>Energetikai korszerűsítés - Idősek Otthona</t>
  </si>
  <si>
    <t>Ügyelet - felújítás</t>
  </si>
  <si>
    <t>Élhető város</t>
  </si>
  <si>
    <t>INZI út</t>
  </si>
  <si>
    <t>Székely B.u.20. sz. előtti szakasz csapadékvíz elezetésének megoldása</t>
  </si>
  <si>
    <t>5 db TrafiBox telepítése</t>
  </si>
  <si>
    <t xml:space="preserve">104035 Gyermekek étkeztetése bölcsődében </t>
  </si>
  <si>
    <t>Termőföld vásárlás (Ipari park)</t>
  </si>
  <si>
    <t>066010 Zöldterület-kezelés</t>
  </si>
  <si>
    <t>Erdősítés (Ipari park)</t>
  </si>
  <si>
    <t>Előregyártott új melléképület</t>
  </si>
  <si>
    <t xml:space="preserve">7 db monitor </t>
  </si>
  <si>
    <t>053010 Környezetszennyezés csökkentésének igazgatása</t>
  </si>
  <si>
    <t xml:space="preserve">2 db monotoring kút </t>
  </si>
  <si>
    <t>Komáromi Gesztenyés Óvoda 2 db laptop</t>
  </si>
  <si>
    <t>Komáromi Tóparti Óvoda 1 db udvari kisház</t>
  </si>
  <si>
    <t>Komáromi Szőnyi Színes Óvoda 1 db udvari kisház</t>
  </si>
  <si>
    <t>Komáromi Csillag Óvoda1 db szőnyegtisztító gép</t>
  </si>
  <si>
    <t>Komáromi Csillag Óvoda 1 db udvari kisház</t>
  </si>
  <si>
    <t>Komárom Város Egyesített Szociális Intézménye 3 db számítógép</t>
  </si>
  <si>
    <t>Jókai Mór Városi Könyvtár 3 db PC</t>
  </si>
  <si>
    <t>Jókai Mór Városi Könyvtár 1db motoros vetítővászon</t>
  </si>
  <si>
    <t>Jókai Mór Városi Könyvtár 2 db inverteres klímaberendezés</t>
  </si>
  <si>
    <t>Komáromi Klapka György Múzeum 2 db szkenner</t>
  </si>
  <si>
    <t>Komárom Város Egészségügyi Alapellátási Szolgálata 1 db turbina</t>
  </si>
  <si>
    <t>Komárom Város Egészségügyi Alapellátási Szolgálata 3 db gyorsító könyökdarab</t>
  </si>
  <si>
    <t>Összesen</t>
  </si>
  <si>
    <t>Várfal utca járda építés</t>
  </si>
  <si>
    <t>Javasolt módosítás</t>
  </si>
  <si>
    <t>1/2024. (I.24.) önk rendelet 
eredeti ei.</t>
  </si>
  <si>
    <t>Küső irattár (Tóth L.u.) elektromos mérőhely kialakítása</t>
  </si>
  <si>
    <t>Harmónia Apartman vásárlása - ingatlan</t>
  </si>
  <si>
    <t>013350 Harmónia Apartman vásárlása - felszerelési tárgyak</t>
  </si>
  <si>
    <t>Defibrillátor beszerzése Generációk Házába</t>
  </si>
  <si>
    <t xml:space="preserve">DIVISZ irodába tárgyieszköz </t>
  </si>
  <si>
    <t>084070 Fiatalok társadalmi integrációját segítő struktúra fejl.</t>
  </si>
  <si>
    <t>054020 Védett természeti értékek, természeti területek bemutatása, megőrzése, fenntartása</t>
  </si>
  <si>
    <t>Rüdiger-tó napelemes szivattyúhoz túlfeszültség létesítése</t>
  </si>
  <si>
    <t>OIP számítógépes pályázat önereje</t>
  </si>
  <si>
    <t>Rendőr-Főkapitányság részére beszerzett eszközök ei.</t>
  </si>
  <si>
    <t>Mentőszolgálat részére beszerzett eszközök ei.</t>
  </si>
  <si>
    <t>072111 Kisértékű te.beszerzése dr Bíró Barnabástól</t>
  </si>
  <si>
    <t>Választási tevékenységhez tárgyieszközbeszerzés</t>
  </si>
  <si>
    <t>Komáromi Szivárvány Óvoda nyomtató</t>
  </si>
  <si>
    <t>Komáromi Szivárvány Óvoda Légkondi</t>
  </si>
  <si>
    <t>Komáromi Kistáltos Óvoda digitális fényképezőgép</t>
  </si>
  <si>
    <t>Komáromi Napsugár Óvoda 3 db laptop</t>
  </si>
  <si>
    <t>Komáromi Napsugár Óvoda csoportszoba bútor csere</t>
  </si>
  <si>
    <t>Komáromi Tóparti Óvoda 4 db laptop</t>
  </si>
  <si>
    <t>Komáromi Klapka György Múzeum 2 db E-Poster berendezés</t>
  </si>
  <si>
    <t>081071 Üdülő-szálláshely szolgáltatás, étkezés</t>
  </si>
  <si>
    <t>Balatonudvari-Fövenyes üdülőbe rönkbútor garnitúra beszerzése</t>
  </si>
  <si>
    <t>ÉDV telephely - Brigetio Gyógyfürdő közötti kerítés újra építése</t>
  </si>
  <si>
    <t>Rákóczi rakpart  mérőhely szabványosítása</t>
  </si>
  <si>
    <t>Monostori Általános Iskola kerítésének újraépítése</t>
  </si>
  <si>
    <t>106010 Lakóingatlan szoc.bérbeadása</t>
  </si>
  <si>
    <t>József A.u.17.fsz.1.bérlakásba mozgáskorlátozott zuhany kiépítése</t>
  </si>
  <si>
    <t>Galambos Tamás emléktábla kihelyezéséhez kapcsolódó beruházási kiadások</t>
  </si>
  <si>
    <t>Rüdiger-tóhoz mobil WC telepítése</t>
  </si>
  <si>
    <t>2 db klíma beszerzése</t>
  </si>
  <si>
    <t>Mentőszolgálat részére 3 db klíma</t>
  </si>
  <si>
    <t>Fok utca 13-ba ivóvíz és szennyvíz bekötése</t>
  </si>
  <si>
    <t>063080 Vízellátással kapcsolatosközmű építése</t>
  </si>
  <si>
    <t>Selye János Kórház részére eszközbeszerzés</t>
  </si>
  <si>
    <t>5/2024. (VI.26.) önk rendelet
 mód.ei.</t>
  </si>
  <si>
    <t>Gépjármű vásárlás tartozékokkal 2 db</t>
  </si>
  <si>
    <t>Tamási Á.u.védőnői szolgálat részére 2 db klíma</t>
  </si>
  <si>
    <t>Városmajor u.32/B. 1/a.bérlakás mérőhely bővítése</t>
  </si>
  <si>
    <t>016080  Kiemelt állami és önkormányzati rendezvények</t>
  </si>
  <si>
    <t>Komáromban oszlopcsatlakozó dobozok telepítése karácsonyi vi</t>
  </si>
  <si>
    <t>Jókai ligetben távközlési akna és járda építése</t>
  </si>
  <si>
    <t>Kállai Ödön park ivóvíz bekötésének kivitelezése</t>
  </si>
  <si>
    <t>Tulipán utca útburkolat építése</t>
  </si>
  <si>
    <t>BMÖGF/1378/2021 Közútfejlesztések támogatása, Puskaporosi út</t>
  </si>
  <si>
    <t>Közterület felügyeletre eszközbeszerzés</t>
  </si>
  <si>
    <t>Generációk Háza - Kamerarendszer bővitése</t>
  </si>
  <si>
    <t>Komáromi Tóparti Óvoda fémtároló az udvarra</t>
  </si>
  <si>
    <t>Igmándi Erőd szennyvizelvezetés</t>
  </si>
  <si>
    <t>Igmándi Erőd ivóviz elvezetés</t>
  </si>
  <si>
    <t>Városmajor u.32/B. 1/a.bérlakás fűtéskorszerűsitése</t>
  </si>
  <si>
    <t>Laktanya köz</t>
  </si>
  <si>
    <t>Értéknövelő munkák GFT keretében</t>
  </si>
  <si>
    <t>Laktanya köz-Dobó I. utca csapadékviz elvezetés</t>
  </si>
  <si>
    <t>086090 Hangszóró nyári napközis táborba</t>
  </si>
  <si>
    <t>011130 Kisértékű tárgyieszközök</t>
  </si>
  <si>
    <t>Mobil telefon</t>
  </si>
  <si>
    <t xml:space="preserve">Dobó I.utca útépítés </t>
  </si>
  <si>
    <t xml:space="preserve">081061 Szabadidős park, fürdő és strandszolg </t>
  </si>
  <si>
    <t>Thermál Hotelbe tárgyi eszközök beszerzése</t>
  </si>
  <si>
    <t>Komárom Város Egyesített Szociális Intézménye 1 db EKG készülék</t>
  </si>
  <si>
    <t>Komáromi Klapka György Múzeum 5 db animációs rövidfilm</t>
  </si>
  <si>
    <t>Komáromi Klapka György Múzeum VR applikációhoz 3,5 perces videó készítése</t>
  </si>
  <si>
    <t>Komáromi Klapka György Múzeum 4 db páramentesítő</t>
  </si>
  <si>
    <t>Komáromi Klapka György Múzeum polcrendszer</t>
  </si>
  <si>
    <t>Komáromi Klapka György Múzeum 1 db Komáromi kötélverő céh mesterlevele</t>
  </si>
  <si>
    <t>Komáromi Klapka György Múzeum 1 db Metszet Komárom 1594. évi ostromáról</t>
  </si>
  <si>
    <t>Komárom Város 2024. évi beruházási módosított előirányzata feladatonként (ÁFÁ-val)</t>
  </si>
  <si>
    <t>9/2024. (X.24.) önk rendelet
 mód.ei.</t>
  </si>
  <si>
    <t>9/2025. (V.22.) önk rendelet
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</si>
</sst>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3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3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0" fontId="1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1" xfId="0" applyFont="1" applyBorder="1"/>
    <xf numFmtId="164" fontId="14" fillId="3" borderId="1" xfId="2" applyNumberFormat="1" applyFont="1" applyFill="1" applyBorder="1" applyAlignment="1">
      <alignment horizontal="right" vertical="center" wrapText="1"/>
    </xf>
    <xf numFmtId="3" fontId="3" fillId="0" borderId="0" xfId="0" applyNumberFormat="1" applyFont="1"/>
    <xf numFmtId="3" fontId="11" fillId="0" borderId="2" xfId="1" applyNumberFormat="1" applyFont="1" applyBorder="1" applyAlignment="1">
      <alignment horizontal="center" vertical="center" wrapText="1"/>
    </xf>
    <xf numFmtId="3" fontId="11" fillId="0" borderId="3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3">
    <cellStyle name="Ezres" xfId="2" builtinId="3"/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9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4" sqref="Q4:S4"/>
    </sheetView>
  </sheetViews>
  <sheetFormatPr defaultRowHeight="12.75" x14ac:dyDescent="0.2"/>
  <cols>
    <col min="1" max="1" width="83.140625" customWidth="1"/>
    <col min="2" max="2" width="9.85546875" bestFit="1" customWidth="1"/>
    <col min="3" max="3" width="9.28515625" customWidth="1"/>
    <col min="4" max="4" width="12.140625" bestFit="1" customWidth="1"/>
    <col min="5" max="11" width="9.140625" hidden="1" customWidth="1"/>
    <col min="12" max="16" width="9.140625" customWidth="1"/>
    <col min="19" max="19" width="9.7109375" bestFit="1" customWidth="1"/>
  </cols>
  <sheetData>
    <row r="1" spans="1:22" ht="11.25" customHeight="1" x14ac:dyDescent="0.2">
      <c r="B1" s="18"/>
      <c r="C1" s="18"/>
      <c r="D1" s="17"/>
      <c r="S1" s="17" t="s">
        <v>25</v>
      </c>
    </row>
    <row r="2" spans="1:22" ht="12" customHeight="1" x14ac:dyDescent="0.2">
      <c r="A2" s="39" t="s">
        <v>196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22" x14ac:dyDescent="0.2">
      <c r="D3" s="6"/>
      <c r="N3" s="6"/>
      <c r="S3" s="6" t="s">
        <v>4</v>
      </c>
    </row>
    <row r="4" spans="1:22" ht="27.75" customHeight="1" x14ac:dyDescent="0.2">
      <c r="A4" s="37" t="s">
        <v>0</v>
      </c>
      <c r="B4" s="38" t="s">
        <v>129</v>
      </c>
      <c r="C4" s="38"/>
      <c r="D4" s="38"/>
      <c r="E4" s="35" t="s">
        <v>128</v>
      </c>
      <c r="F4" s="36"/>
      <c r="G4" s="38" t="s">
        <v>164</v>
      </c>
      <c r="H4" s="38"/>
      <c r="I4" s="38"/>
      <c r="J4" s="35" t="s">
        <v>128</v>
      </c>
      <c r="K4" s="36"/>
      <c r="L4" s="38" t="s">
        <v>197</v>
      </c>
      <c r="M4" s="38"/>
      <c r="N4" s="38"/>
      <c r="O4" s="35" t="s">
        <v>128</v>
      </c>
      <c r="P4" s="36"/>
      <c r="Q4" s="38" t="s">
        <v>198</v>
      </c>
      <c r="R4" s="38"/>
      <c r="S4" s="38"/>
    </row>
    <row r="5" spans="1:22" ht="38.25" x14ac:dyDescent="0.2">
      <c r="A5" s="37"/>
      <c r="B5" s="21" t="s">
        <v>2</v>
      </c>
      <c r="C5" s="21" t="s">
        <v>3</v>
      </c>
      <c r="D5" s="21" t="s">
        <v>126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126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126</v>
      </c>
      <c r="O5" s="21" t="s">
        <v>2</v>
      </c>
      <c r="P5" s="21" t="s">
        <v>3</v>
      </c>
      <c r="Q5" s="21" t="s">
        <v>2</v>
      </c>
      <c r="R5" s="21" t="s">
        <v>3</v>
      </c>
      <c r="S5" s="21" t="s">
        <v>126</v>
      </c>
    </row>
    <row r="6" spans="1:22" ht="37.5" customHeight="1" x14ac:dyDescent="0.2">
      <c r="A6" s="7" t="s">
        <v>8</v>
      </c>
      <c r="B6" s="9">
        <f t="shared" ref="B6:N6" si="0">B8+B21+B32+B35+B41+B44+B56+B68+B72+B75+B79+B87+B91+B114+B121+B124+B127+B130+B137+B143+B155+B147+B150</f>
        <v>4608003</v>
      </c>
      <c r="C6" s="9">
        <f t="shared" si="0"/>
        <v>476359</v>
      </c>
      <c r="D6" s="9">
        <f t="shared" si="0"/>
        <v>5084362</v>
      </c>
      <c r="E6" s="9">
        <f t="shared" si="0"/>
        <v>25327</v>
      </c>
      <c r="F6" s="9">
        <f t="shared" si="0"/>
        <v>2274</v>
      </c>
      <c r="G6" s="9">
        <f t="shared" si="0"/>
        <v>4633330</v>
      </c>
      <c r="H6" s="9">
        <f t="shared" si="0"/>
        <v>478633</v>
      </c>
      <c r="I6" s="9">
        <f t="shared" si="0"/>
        <v>5111963</v>
      </c>
      <c r="J6" s="9">
        <f t="shared" si="0"/>
        <v>38587</v>
      </c>
      <c r="K6" s="9">
        <f t="shared" si="0"/>
        <v>1300</v>
      </c>
      <c r="L6" s="9">
        <f t="shared" si="0"/>
        <v>4671917</v>
      </c>
      <c r="M6" s="9">
        <f t="shared" si="0"/>
        <v>479933</v>
      </c>
      <c r="N6" s="9">
        <f t="shared" si="0"/>
        <v>5151850</v>
      </c>
      <c r="O6" s="9">
        <f t="shared" ref="O6:S6" si="1">O8+O21+O32+O35+O41+O44+O56+O68+O72+O75+O79+O87+O91+O114+O121+O124+O127+O130+O137+O143+O155+O147+O150</f>
        <v>-1681525</v>
      </c>
      <c r="P6" s="9">
        <f>P8+P21+P32+P35+P41+P44+P56+P68+P72+P75+P79+P87+P91+P114+P121+P124+P127+P130+P137+P143+P155+P147+P150</f>
        <v>-134</v>
      </c>
      <c r="Q6" s="9">
        <f t="shared" si="1"/>
        <v>2990392</v>
      </c>
      <c r="R6" s="9">
        <f t="shared" si="1"/>
        <v>479799</v>
      </c>
      <c r="S6" s="9">
        <f t="shared" si="1"/>
        <v>3470191</v>
      </c>
      <c r="T6" s="34"/>
      <c r="U6" s="34"/>
      <c r="V6" s="34"/>
    </row>
    <row r="7" spans="1:22" ht="12.75" customHeight="1" x14ac:dyDescent="0.2">
      <c r="A7" s="10"/>
      <c r="B7" s="33"/>
      <c r="C7" s="33"/>
      <c r="D7" s="33"/>
      <c r="E7" s="11"/>
      <c r="F7" s="11"/>
      <c r="G7" s="11"/>
      <c r="H7" s="11"/>
      <c r="I7" s="11"/>
      <c r="J7" s="31"/>
      <c r="K7" s="31"/>
      <c r="L7" s="33"/>
      <c r="M7" s="33"/>
      <c r="N7" s="33"/>
      <c r="O7" s="33"/>
      <c r="P7" s="33"/>
      <c r="Q7" s="33"/>
      <c r="R7" s="33"/>
      <c r="S7" s="33"/>
      <c r="T7" s="34"/>
      <c r="U7" s="34"/>
      <c r="V7" s="34"/>
    </row>
    <row r="8" spans="1:22" ht="12.75" customHeight="1" x14ac:dyDescent="0.2">
      <c r="A8" s="2" t="s">
        <v>26</v>
      </c>
      <c r="B8" s="14">
        <f t="shared" ref="B8:S8" si="2">SUM(B9:B19)</f>
        <v>2341442</v>
      </c>
      <c r="C8" s="14">
        <f t="shared" si="2"/>
        <v>474789</v>
      </c>
      <c r="D8" s="14">
        <f t="shared" si="2"/>
        <v>2816231</v>
      </c>
      <c r="E8" s="14">
        <f t="shared" si="2"/>
        <v>0</v>
      </c>
      <c r="F8" s="14">
        <f t="shared" si="2"/>
        <v>0</v>
      </c>
      <c r="G8" s="14">
        <f t="shared" si="2"/>
        <v>2341442</v>
      </c>
      <c r="H8" s="14">
        <f t="shared" si="2"/>
        <v>474789</v>
      </c>
      <c r="I8" s="14">
        <f t="shared" si="2"/>
        <v>2816231</v>
      </c>
      <c r="J8" s="14">
        <f t="shared" si="2"/>
        <v>0</v>
      </c>
      <c r="K8" s="14">
        <f t="shared" si="2"/>
        <v>0</v>
      </c>
      <c r="L8" s="14">
        <f t="shared" si="2"/>
        <v>2341442</v>
      </c>
      <c r="M8" s="14">
        <f t="shared" si="2"/>
        <v>474789</v>
      </c>
      <c r="N8" s="14">
        <f t="shared" si="2"/>
        <v>2816231</v>
      </c>
      <c r="O8" s="14">
        <f t="shared" si="2"/>
        <v>90911</v>
      </c>
      <c r="P8" s="14">
        <f t="shared" si="2"/>
        <v>0</v>
      </c>
      <c r="Q8" s="14">
        <f t="shared" si="2"/>
        <v>2432353</v>
      </c>
      <c r="R8" s="14">
        <f t="shared" si="2"/>
        <v>474789</v>
      </c>
      <c r="S8" s="14">
        <f t="shared" si="2"/>
        <v>2907142</v>
      </c>
      <c r="T8" s="34"/>
      <c r="U8" s="34"/>
      <c r="V8" s="34"/>
    </row>
    <row r="9" spans="1:22" ht="12.75" customHeight="1" x14ac:dyDescent="0.2">
      <c r="A9" s="4" t="s">
        <v>28</v>
      </c>
      <c r="B9" s="13">
        <v>126188</v>
      </c>
      <c r="C9" s="13"/>
      <c r="D9" s="13">
        <f t="shared" ref="D9:D18" si="3">SUM(B9:C9)</f>
        <v>126188</v>
      </c>
      <c r="E9" s="13"/>
      <c r="F9" s="13"/>
      <c r="G9" s="13">
        <f>+B9+E9</f>
        <v>126188</v>
      </c>
      <c r="H9" s="13">
        <f>+C9+F9</f>
        <v>0</v>
      </c>
      <c r="I9" s="13">
        <f>SUM(G9:H9)</f>
        <v>126188</v>
      </c>
      <c r="J9" s="32"/>
      <c r="K9" s="32"/>
      <c r="L9" s="5">
        <f t="shared" ref="L9:L18" si="4">+G9+J9</f>
        <v>126188</v>
      </c>
      <c r="M9" s="5">
        <f t="shared" ref="M9:M18" si="5">+H9+K9</f>
        <v>0</v>
      </c>
      <c r="N9" s="5">
        <f t="shared" ref="N9:N18" si="6">+L9+M9</f>
        <v>126188</v>
      </c>
      <c r="O9" s="5"/>
      <c r="P9" s="5"/>
      <c r="Q9" s="5">
        <f t="shared" ref="Q9:Q19" si="7">+L9+O9</f>
        <v>126188</v>
      </c>
      <c r="R9" s="5">
        <f t="shared" ref="R9:R19" si="8">+M9+P9</f>
        <v>0</v>
      </c>
      <c r="S9" s="5">
        <f>+Q9+R9</f>
        <v>126188</v>
      </c>
      <c r="T9" s="34"/>
      <c r="U9" s="34"/>
      <c r="V9" s="34"/>
    </row>
    <row r="10" spans="1:22" ht="12.75" customHeight="1" x14ac:dyDescent="0.2">
      <c r="A10" s="4" t="s">
        <v>29</v>
      </c>
      <c r="B10" s="13">
        <f>132458+548910+35764</f>
        <v>717132</v>
      </c>
      <c r="C10" s="13"/>
      <c r="D10" s="13">
        <f t="shared" si="3"/>
        <v>717132</v>
      </c>
      <c r="E10" s="13"/>
      <c r="F10" s="13"/>
      <c r="G10" s="13">
        <f t="shared" ref="G10:G18" si="9">+B10+E10</f>
        <v>717132</v>
      </c>
      <c r="H10" s="13">
        <f t="shared" ref="H10:H18" si="10">+C10+F10</f>
        <v>0</v>
      </c>
      <c r="I10" s="13">
        <f t="shared" ref="I10:I18" si="11">SUM(G10:H10)</f>
        <v>717132</v>
      </c>
      <c r="J10" s="32"/>
      <c r="K10" s="32"/>
      <c r="L10" s="5">
        <f t="shared" si="4"/>
        <v>717132</v>
      </c>
      <c r="M10" s="5">
        <f t="shared" si="5"/>
        <v>0</v>
      </c>
      <c r="N10" s="5">
        <f t="shared" si="6"/>
        <v>717132</v>
      </c>
      <c r="O10" s="5">
        <v>311239</v>
      </c>
      <c r="P10" s="5"/>
      <c r="Q10" s="5">
        <f t="shared" si="7"/>
        <v>1028371</v>
      </c>
      <c r="R10" s="5">
        <f t="shared" si="8"/>
        <v>0</v>
      </c>
      <c r="S10" s="5">
        <f t="shared" ref="S10:S18" si="12">+Q10+R10</f>
        <v>1028371</v>
      </c>
      <c r="T10" s="34"/>
      <c r="U10" s="34"/>
      <c r="V10" s="34"/>
    </row>
    <row r="11" spans="1:22" ht="12.75" customHeight="1" x14ac:dyDescent="0.2">
      <c r="A11" s="19" t="s">
        <v>52</v>
      </c>
      <c r="B11" s="15">
        <v>471452</v>
      </c>
      <c r="C11" s="15"/>
      <c r="D11" s="19">
        <f t="shared" si="3"/>
        <v>471452</v>
      </c>
      <c r="E11" s="15"/>
      <c r="F11" s="15"/>
      <c r="G11" s="13">
        <f t="shared" si="9"/>
        <v>471452</v>
      </c>
      <c r="H11" s="13">
        <f t="shared" si="10"/>
        <v>0</v>
      </c>
      <c r="I11" s="13">
        <f t="shared" si="11"/>
        <v>471452</v>
      </c>
      <c r="J11" s="32"/>
      <c r="K11" s="32"/>
      <c r="L11" s="5">
        <f t="shared" si="4"/>
        <v>471452</v>
      </c>
      <c r="M11" s="5">
        <f t="shared" si="5"/>
        <v>0</v>
      </c>
      <c r="N11" s="5">
        <f t="shared" si="6"/>
        <v>471452</v>
      </c>
      <c r="O11" s="5"/>
      <c r="P11" s="5"/>
      <c r="Q11" s="5">
        <f t="shared" si="7"/>
        <v>471452</v>
      </c>
      <c r="R11" s="5">
        <f t="shared" si="8"/>
        <v>0</v>
      </c>
      <c r="S11" s="5">
        <f t="shared" si="12"/>
        <v>471452</v>
      </c>
      <c r="T11" s="34"/>
      <c r="U11" s="34"/>
      <c r="V11" s="34"/>
    </row>
    <row r="12" spans="1:22" ht="12.75" customHeight="1" x14ac:dyDescent="0.2">
      <c r="A12" s="19" t="s">
        <v>53</v>
      </c>
      <c r="B12" s="30">
        <v>172620</v>
      </c>
      <c r="C12" s="15"/>
      <c r="D12" s="19">
        <f t="shared" si="3"/>
        <v>172620</v>
      </c>
      <c r="E12" s="30"/>
      <c r="F12" s="15"/>
      <c r="G12" s="13">
        <f t="shared" si="9"/>
        <v>172620</v>
      </c>
      <c r="H12" s="13">
        <f t="shared" si="10"/>
        <v>0</v>
      </c>
      <c r="I12" s="13">
        <f t="shared" si="11"/>
        <v>172620</v>
      </c>
      <c r="J12" s="32"/>
      <c r="K12" s="32"/>
      <c r="L12" s="5">
        <f t="shared" si="4"/>
        <v>172620</v>
      </c>
      <c r="M12" s="5">
        <f t="shared" si="5"/>
        <v>0</v>
      </c>
      <c r="N12" s="5">
        <f t="shared" si="6"/>
        <v>172620</v>
      </c>
      <c r="O12" s="5">
        <v>-172620</v>
      </c>
      <c r="P12" s="5"/>
      <c r="Q12" s="5">
        <f t="shared" si="7"/>
        <v>0</v>
      </c>
      <c r="R12" s="5">
        <f t="shared" si="8"/>
        <v>0</v>
      </c>
      <c r="S12" s="5">
        <f t="shared" si="12"/>
        <v>0</v>
      </c>
      <c r="T12" s="34"/>
      <c r="U12" s="34"/>
      <c r="V12" s="34"/>
    </row>
    <row r="13" spans="1:22" ht="12.75" customHeight="1" x14ac:dyDescent="0.2">
      <c r="A13" s="19" t="s">
        <v>54</v>
      </c>
      <c r="B13" s="15">
        <v>181877</v>
      </c>
      <c r="C13" s="15"/>
      <c r="D13" s="19">
        <f t="shared" si="3"/>
        <v>181877</v>
      </c>
      <c r="E13" s="15"/>
      <c r="F13" s="15"/>
      <c r="G13" s="13">
        <f t="shared" si="9"/>
        <v>181877</v>
      </c>
      <c r="H13" s="13">
        <f t="shared" si="10"/>
        <v>0</v>
      </c>
      <c r="I13" s="13">
        <f t="shared" si="11"/>
        <v>181877</v>
      </c>
      <c r="J13" s="32"/>
      <c r="K13" s="32"/>
      <c r="L13" s="5">
        <f t="shared" si="4"/>
        <v>181877</v>
      </c>
      <c r="M13" s="5">
        <f t="shared" si="5"/>
        <v>0</v>
      </c>
      <c r="N13" s="5">
        <f t="shared" si="6"/>
        <v>181877</v>
      </c>
      <c r="O13" s="5"/>
      <c r="P13" s="5"/>
      <c r="Q13" s="5">
        <f t="shared" si="7"/>
        <v>181877</v>
      </c>
      <c r="R13" s="5">
        <f t="shared" si="8"/>
        <v>0</v>
      </c>
      <c r="S13" s="5">
        <f t="shared" si="12"/>
        <v>181877</v>
      </c>
      <c r="T13" s="34"/>
      <c r="U13" s="34"/>
      <c r="V13" s="34"/>
    </row>
    <row r="14" spans="1:22" ht="12.75" customHeight="1" x14ac:dyDescent="0.2">
      <c r="A14" s="19" t="s">
        <v>58</v>
      </c>
      <c r="B14" s="15">
        <v>50000</v>
      </c>
      <c r="C14" s="15"/>
      <c r="D14" s="19">
        <f t="shared" si="3"/>
        <v>50000</v>
      </c>
      <c r="E14" s="15"/>
      <c r="F14" s="15"/>
      <c r="G14" s="13">
        <f t="shared" si="9"/>
        <v>50000</v>
      </c>
      <c r="H14" s="13">
        <f t="shared" si="10"/>
        <v>0</v>
      </c>
      <c r="I14" s="13">
        <f t="shared" si="11"/>
        <v>50000</v>
      </c>
      <c r="J14" s="32"/>
      <c r="K14" s="32"/>
      <c r="L14" s="5">
        <f t="shared" si="4"/>
        <v>50000</v>
      </c>
      <c r="M14" s="5">
        <f t="shared" si="5"/>
        <v>0</v>
      </c>
      <c r="N14" s="5">
        <f t="shared" si="6"/>
        <v>50000</v>
      </c>
      <c r="O14" s="5">
        <v>-50000</v>
      </c>
      <c r="P14" s="5"/>
      <c r="Q14" s="5">
        <f t="shared" si="7"/>
        <v>0</v>
      </c>
      <c r="R14" s="5">
        <f t="shared" si="8"/>
        <v>0</v>
      </c>
      <c r="S14" s="5">
        <f t="shared" si="12"/>
        <v>0</v>
      </c>
      <c r="T14" s="34"/>
      <c r="U14" s="34"/>
      <c r="V14" s="34"/>
    </row>
    <row r="15" spans="1:22" ht="12.75" customHeight="1" x14ac:dyDescent="0.2">
      <c r="A15" s="19" t="s">
        <v>101</v>
      </c>
      <c r="B15" s="15"/>
      <c r="C15" s="15">
        <v>264755</v>
      </c>
      <c r="D15" s="19">
        <f t="shared" si="3"/>
        <v>264755</v>
      </c>
      <c r="E15" s="15"/>
      <c r="F15" s="15"/>
      <c r="G15" s="13">
        <f t="shared" si="9"/>
        <v>0</v>
      </c>
      <c r="H15" s="13">
        <f t="shared" si="10"/>
        <v>264755</v>
      </c>
      <c r="I15" s="13">
        <f t="shared" si="11"/>
        <v>264755</v>
      </c>
      <c r="J15" s="32"/>
      <c r="K15" s="32"/>
      <c r="L15" s="5">
        <f t="shared" si="4"/>
        <v>0</v>
      </c>
      <c r="M15" s="5">
        <f t="shared" si="5"/>
        <v>264755</v>
      </c>
      <c r="N15" s="5">
        <f t="shared" si="6"/>
        <v>264755</v>
      </c>
      <c r="O15" s="5"/>
      <c r="P15" s="5"/>
      <c r="Q15" s="5">
        <f t="shared" si="7"/>
        <v>0</v>
      </c>
      <c r="R15" s="5">
        <f t="shared" si="8"/>
        <v>264755</v>
      </c>
      <c r="S15" s="5">
        <f t="shared" si="12"/>
        <v>264755</v>
      </c>
      <c r="T15" s="34"/>
      <c r="U15" s="34"/>
      <c r="V15" s="34"/>
    </row>
    <row r="16" spans="1:22" ht="12.75" customHeight="1" x14ac:dyDescent="0.2">
      <c r="A16" s="4" t="s">
        <v>100</v>
      </c>
      <c r="B16" s="15"/>
      <c r="C16" s="15">
        <v>210034</v>
      </c>
      <c r="D16" s="19">
        <f t="shared" si="3"/>
        <v>210034</v>
      </c>
      <c r="E16" s="15"/>
      <c r="F16" s="15"/>
      <c r="G16" s="13">
        <f t="shared" si="9"/>
        <v>0</v>
      </c>
      <c r="H16" s="13">
        <f t="shared" si="10"/>
        <v>210034</v>
      </c>
      <c r="I16" s="13">
        <f t="shared" si="11"/>
        <v>210034</v>
      </c>
      <c r="J16" s="32"/>
      <c r="K16" s="32"/>
      <c r="L16" s="5">
        <f t="shared" si="4"/>
        <v>0</v>
      </c>
      <c r="M16" s="5">
        <f t="shared" si="5"/>
        <v>210034</v>
      </c>
      <c r="N16" s="5">
        <f t="shared" si="6"/>
        <v>210034</v>
      </c>
      <c r="O16" s="5"/>
      <c r="P16" s="5"/>
      <c r="Q16" s="5">
        <f t="shared" si="7"/>
        <v>0</v>
      </c>
      <c r="R16" s="5">
        <f t="shared" si="8"/>
        <v>210034</v>
      </c>
      <c r="S16" s="5">
        <f t="shared" si="12"/>
        <v>210034</v>
      </c>
      <c r="T16" s="34"/>
      <c r="U16" s="34"/>
      <c r="V16" s="34"/>
    </row>
    <row r="17" spans="1:22" ht="12.75" customHeight="1" x14ac:dyDescent="0.2">
      <c r="A17" s="4" t="s">
        <v>102</v>
      </c>
      <c r="B17" s="15">
        <v>567667</v>
      </c>
      <c r="C17" s="15"/>
      <c r="D17" s="19">
        <f t="shared" si="3"/>
        <v>567667</v>
      </c>
      <c r="E17" s="15"/>
      <c r="F17" s="15"/>
      <c r="G17" s="13">
        <f t="shared" si="9"/>
        <v>567667</v>
      </c>
      <c r="H17" s="13">
        <f t="shared" si="10"/>
        <v>0</v>
      </c>
      <c r="I17" s="13">
        <f t="shared" si="11"/>
        <v>567667</v>
      </c>
      <c r="J17" s="32"/>
      <c r="K17" s="32"/>
      <c r="L17" s="5">
        <f t="shared" si="4"/>
        <v>567667</v>
      </c>
      <c r="M17" s="5">
        <f t="shared" si="5"/>
        <v>0</v>
      </c>
      <c r="N17" s="5">
        <f t="shared" si="6"/>
        <v>567667</v>
      </c>
      <c r="O17" s="5"/>
      <c r="P17" s="5"/>
      <c r="Q17" s="5">
        <f t="shared" si="7"/>
        <v>567667</v>
      </c>
      <c r="R17" s="5">
        <f t="shared" si="8"/>
        <v>0</v>
      </c>
      <c r="S17" s="5">
        <f t="shared" si="12"/>
        <v>567667</v>
      </c>
      <c r="T17" s="34"/>
      <c r="U17" s="34"/>
      <c r="V17" s="34"/>
    </row>
    <row r="18" spans="1:22" ht="12.75" customHeight="1" x14ac:dyDescent="0.2">
      <c r="A18" s="4" t="s">
        <v>103</v>
      </c>
      <c r="B18" s="15">
        <v>54506</v>
      </c>
      <c r="C18" s="15"/>
      <c r="D18" s="19">
        <f t="shared" si="3"/>
        <v>54506</v>
      </c>
      <c r="E18" s="15"/>
      <c r="F18" s="15"/>
      <c r="G18" s="13">
        <f t="shared" si="9"/>
        <v>54506</v>
      </c>
      <c r="H18" s="13">
        <f t="shared" si="10"/>
        <v>0</v>
      </c>
      <c r="I18" s="13">
        <f t="shared" si="11"/>
        <v>54506</v>
      </c>
      <c r="J18" s="32"/>
      <c r="K18" s="32"/>
      <c r="L18" s="5">
        <f t="shared" si="4"/>
        <v>54506</v>
      </c>
      <c r="M18" s="5">
        <f t="shared" si="5"/>
        <v>0</v>
      </c>
      <c r="N18" s="5">
        <f t="shared" si="6"/>
        <v>54506</v>
      </c>
      <c r="O18" s="5"/>
      <c r="P18" s="5"/>
      <c r="Q18" s="5">
        <f t="shared" si="7"/>
        <v>54506</v>
      </c>
      <c r="R18" s="5">
        <f t="shared" si="8"/>
        <v>0</v>
      </c>
      <c r="S18" s="5">
        <f t="shared" si="12"/>
        <v>54506</v>
      </c>
      <c r="T18" s="34"/>
      <c r="U18" s="34"/>
      <c r="V18" s="34"/>
    </row>
    <row r="19" spans="1:22" ht="12.75" customHeight="1" x14ac:dyDescent="0.2">
      <c r="A19" s="4" t="s">
        <v>173</v>
      </c>
      <c r="B19" s="15"/>
      <c r="C19" s="15"/>
      <c r="D19" s="19"/>
      <c r="E19" s="15"/>
      <c r="F19" s="15"/>
      <c r="G19" s="13"/>
      <c r="H19" s="13"/>
      <c r="I19" s="13"/>
      <c r="J19" s="32"/>
      <c r="K19" s="32"/>
      <c r="L19" s="5"/>
      <c r="M19" s="5"/>
      <c r="N19" s="5"/>
      <c r="O19" s="5">
        <v>2292</v>
      </c>
      <c r="P19" s="5"/>
      <c r="Q19" s="5">
        <f t="shared" si="7"/>
        <v>2292</v>
      </c>
      <c r="R19" s="5">
        <f t="shared" si="8"/>
        <v>0</v>
      </c>
      <c r="S19" s="5">
        <f>+Q19+R19</f>
        <v>2292</v>
      </c>
      <c r="T19" s="34"/>
      <c r="U19" s="34"/>
      <c r="V19" s="34"/>
    </row>
    <row r="20" spans="1:22" ht="12.75" customHeight="1" x14ac:dyDescent="0.2">
      <c r="A20" s="5"/>
      <c r="B20" s="13"/>
      <c r="C20" s="13"/>
      <c r="D20" s="13"/>
      <c r="E20" s="13"/>
      <c r="F20" s="13"/>
      <c r="G20" s="13"/>
      <c r="H20" s="13"/>
      <c r="I20" s="13"/>
      <c r="J20" s="32"/>
      <c r="K20" s="32"/>
      <c r="L20" s="5"/>
      <c r="M20" s="5"/>
      <c r="N20" s="5"/>
      <c r="O20" s="32"/>
      <c r="P20" s="32"/>
      <c r="Q20" s="5"/>
      <c r="R20" s="5"/>
      <c r="S20" s="5"/>
      <c r="T20" s="34"/>
      <c r="U20" s="34"/>
      <c r="V20" s="34"/>
    </row>
    <row r="21" spans="1:22" ht="12.75" customHeight="1" x14ac:dyDescent="0.2">
      <c r="A21" s="3" t="s">
        <v>32</v>
      </c>
      <c r="B21" s="26">
        <f>SUM(B22:B30)</f>
        <v>1000</v>
      </c>
      <c r="C21" s="26">
        <f t="shared" ref="C21:S21" si="13">SUM(C22:C30)</f>
        <v>0</v>
      </c>
      <c r="D21" s="26">
        <f t="shared" si="13"/>
        <v>1000</v>
      </c>
      <c r="E21" s="26">
        <f t="shared" si="13"/>
        <v>1640</v>
      </c>
      <c r="F21" s="26">
        <f t="shared" si="13"/>
        <v>1327</v>
      </c>
      <c r="G21" s="26">
        <f t="shared" si="13"/>
        <v>2640</v>
      </c>
      <c r="H21" s="26">
        <f t="shared" si="13"/>
        <v>1327</v>
      </c>
      <c r="I21" s="26">
        <f t="shared" si="13"/>
        <v>3967</v>
      </c>
      <c r="J21" s="26">
        <f t="shared" si="13"/>
        <v>990</v>
      </c>
      <c r="K21" s="26">
        <f t="shared" si="13"/>
        <v>1300</v>
      </c>
      <c r="L21" s="26">
        <f t="shared" si="13"/>
        <v>3630</v>
      </c>
      <c r="M21" s="26">
        <f t="shared" si="13"/>
        <v>2627</v>
      </c>
      <c r="N21" s="26">
        <f t="shared" si="13"/>
        <v>6257</v>
      </c>
      <c r="O21" s="26">
        <f t="shared" si="13"/>
        <v>29883</v>
      </c>
      <c r="P21" s="26">
        <f t="shared" si="13"/>
        <v>292</v>
      </c>
      <c r="Q21" s="26">
        <f t="shared" si="13"/>
        <v>33513</v>
      </c>
      <c r="R21" s="26">
        <f t="shared" si="13"/>
        <v>2919</v>
      </c>
      <c r="S21" s="26">
        <f t="shared" si="13"/>
        <v>36432</v>
      </c>
      <c r="T21" s="34"/>
      <c r="U21" s="34"/>
      <c r="V21" s="34"/>
    </row>
    <row r="22" spans="1:22" ht="12.75" customHeight="1" x14ac:dyDescent="0.2">
      <c r="A22" s="4" t="s">
        <v>24</v>
      </c>
      <c r="B22" s="13">
        <v>1000</v>
      </c>
      <c r="C22" s="13"/>
      <c r="D22" s="5">
        <f>SUM(B22:C22)</f>
        <v>1000</v>
      </c>
      <c r="E22" s="13"/>
      <c r="F22" s="13"/>
      <c r="G22" s="13">
        <f t="shared" ref="G22:H26" si="14">+B22+E22</f>
        <v>1000</v>
      </c>
      <c r="H22" s="13">
        <f t="shared" si="14"/>
        <v>0</v>
      </c>
      <c r="I22" s="13">
        <f>SUM(G22:H22)</f>
        <v>1000</v>
      </c>
      <c r="J22" s="32"/>
      <c r="K22" s="32"/>
      <c r="L22" s="5">
        <f t="shared" ref="L22:M28" si="15">+G22+J22</f>
        <v>1000</v>
      </c>
      <c r="M22" s="5">
        <f t="shared" si="15"/>
        <v>0</v>
      </c>
      <c r="N22" s="5">
        <f t="shared" ref="N22:N28" si="16">+L22+M22</f>
        <v>1000</v>
      </c>
      <c r="O22" s="32">
        <v>396</v>
      </c>
      <c r="P22" s="32"/>
      <c r="Q22" s="5">
        <f t="shared" ref="Q22:Q30" si="17">+L22+O22</f>
        <v>1396</v>
      </c>
      <c r="R22" s="5">
        <f t="shared" ref="R22:R30" si="18">+M22+P22</f>
        <v>0</v>
      </c>
      <c r="S22" s="5">
        <f t="shared" ref="S22:S28" si="19">+Q22+R22</f>
        <v>1396</v>
      </c>
      <c r="T22" s="34"/>
      <c r="U22" s="34"/>
      <c r="V22" s="34"/>
    </row>
    <row r="23" spans="1:22" ht="12.75" customHeight="1" x14ac:dyDescent="0.2">
      <c r="A23" s="4" t="s">
        <v>130</v>
      </c>
      <c r="B23" s="13"/>
      <c r="C23" s="13"/>
      <c r="D23" s="5"/>
      <c r="E23" s="13">
        <v>432</v>
      </c>
      <c r="F23" s="13"/>
      <c r="G23" s="13">
        <f t="shared" si="14"/>
        <v>432</v>
      </c>
      <c r="H23" s="13">
        <f t="shared" si="14"/>
        <v>0</v>
      </c>
      <c r="I23" s="13">
        <f>SUM(G23:H23)</f>
        <v>432</v>
      </c>
      <c r="J23" s="32"/>
      <c r="K23" s="32"/>
      <c r="L23" s="5">
        <f t="shared" si="15"/>
        <v>432</v>
      </c>
      <c r="M23" s="5">
        <f t="shared" si="15"/>
        <v>0</v>
      </c>
      <c r="N23" s="5">
        <f t="shared" si="16"/>
        <v>432</v>
      </c>
      <c r="O23" s="32"/>
      <c r="P23" s="32"/>
      <c r="Q23" s="5">
        <f t="shared" si="17"/>
        <v>432</v>
      </c>
      <c r="R23" s="5">
        <f t="shared" si="18"/>
        <v>0</v>
      </c>
      <c r="S23" s="5">
        <f t="shared" si="19"/>
        <v>432</v>
      </c>
      <c r="T23" s="34"/>
      <c r="U23" s="34"/>
      <c r="V23" s="34"/>
    </row>
    <row r="24" spans="1:22" ht="12.75" customHeight="1" x14ac:dyDescent="0.2">
      <c r="A24" s="32" t="s">
        <v>139</v>
      </c>
      <c r="B24" s="13"/>
      <c r="C24" s="13"/>
      <c r="D24" s="5"/>
      <c r="E24" s="13"/>
      <c r="F24" s="13">
        <v>1042</v>
      </c>
      <c r="G24" s="13">
        <f t="shared" si="14"/>
        <v>0</v>
      </c>
      <c r="H24" s="13">
        <f t="shared" si="14"/>
        <v>1042</v>
      </c>
      <c r="I24" s="13">
        <f>SUM(G24:H24)</f>
        <v>1042</v>
      </c>
      <c r="J24" s="32"/>
      <c r="K24" s="32"/>
      <c r="L24" s="5">
        <f t="shared" si="15"/>
        <v>0</v>
      </c>
      <c r="M24" s="5">
        <f t="shared" si="15"/>
        <v>1042</v>
      </c>
      <c r="N24" s="5">
        <f t="shared" si="16"/>
        <v>1042</v>
      </c>
      <c r="O24" s="32"/>
      <c r="P24" s="32"/>
      <c r="Q24" s="5">
        <f t="shared" si="17"/>
        <v>0</v>
      </c>
      <c r="R24" s="5">
        <f t="shared" si="18"/>
        <v>1042</v>
      </c>
      <c r="S24" s="5">
        <f t="shared" si="19"/>
        <v>1042</v>
      </c>
      <c r="T24" s="34"/>
      <c r="U24" s="34"/>
      <c r="V24" s="34"/>
    </row>
    <row r="25" spans="1:22" ht="12.75" customHeight="1" x14ac:dyDescent="0.2">
      <c r="A25" s="32" t="s">
        <v>140</v>
      </c>
      <c r="B25" s="13"/>
      <c r="C25" s="13"/>
      <c r="D25" s="5"/>
      <c r="E25" s="13"/>
      <c r="F25" s="13">
        <v>285</v>
      </c>
      <c r="G25" s="13">
        <f t="shared" si="14"/>
        <v>0</v>
      </c>
      <c r="H25" s="13">
        <f t="shared" si="14"/>
        <v>285</v>
      </c>
      <c r="I25" s="13">
        <f>SUM(G25:H25)</f>
        <v>285</v>
      </c>
      <c r="J25" s="32"/>
      <c r="K25" s="32"/>
      <c r="L25" s="5">
        <f t="shared" si="15"/>
        <v>0</v>
      </c>
      <c r="M25" s="5">
        <f t="shared" si="15"/>
        <v>285</v>
      </c>
      <c r="N25" s="5">
        <f t="shared" si="16"/>
        <v>285</v>
      </c>
      <c r="O25" s="32"/>
      <c r="P25" s="32"/>
      <c r="Q25" s="5">
        <f t="shared" si="17"/>
        <v>0</v>
      </c>
      <c r="R25" s="5">
        <f t="shared" si="18"/>
        <v>285</v>
      </c>
      <c r="S25" s="5">
        <f t="shared" si="19"/>
        <v>285</v>
      </c>
      <c r="T25" s="34"/>
      <c r="U25" s="34"/>
      <c r="V25" s="34"/>
    </row>
    <row r="26" spans="1:22" ht="12.75" customHeight="1" x14ac:dyDescent="0.2">
      <c r="A26" s="4" t="s">
        <v>138</v>
      </c>
      <c r="B26" s="13"/>
      <c r="C26" s="13"/>
      <c r="D26" s="5"/>
      <c r="E26" s="13">
        <v>1208</v>
      </c>
      <c r="F26" s="13"/>
      <c r="G26" s="13">
        <f t="shared" si="14"/>
        <v>1208</v>
      </c>
      <c r="H26" s="13">
        <f t="shared" si="14"/>
        <v>0</v>
      </c>
      <c r="I26" s="13">
        <f>SUM(G26:H26)</f>
        <v>1208</v>
      </c>
      <c r="J26" s="32"/>
      <c r="K26" s="32"/>
      <c r="L26" s="5">
        <f t="shared" si="15"/>
        <v>1208</v>
      </c>
      <c r="M26" s="5">
        <f t="shared" si="15"/>
        <v>0</v>
      </c>
      <c r="N26" s="5">
        <f t="shared" si="16"/>
        <v>1208</v>
      </c>
      <c r="O26" s="32">
        <v>1208</v>
      </c>
      <c r="P26" s="32"/>
      <c r="Q26" s="5">
        <f t="shared" si="17"/>
        <v>2416</v>
      </c>
      <c r="R26" s="5">
        <f t="shared" si="18"/>
        <v>0</v>
      </c>
      <c r="S26" s="5">
        <f t="shared" si="19"/>
        <v>2416</v>
      </c>
      <c r="T26" s="34"/>
      <c r="U26" s="34"/>
      <c r="V26" s="34"/>
    </row>
    <row r="27" spans="1:22" ht="12.75" customHeight="1" x14ac:dyDescent="0.2">
      <c r="A27" s="4" t="s">
        <v>160</v>
      </c>
      <c r="B27" s="13"/>
      <c r="C27" s="13"/>
      <c r="D27" s="5"/>
      <c r="E27" s="13"/>
      <c r="F27" s="13"/>
      <c r="G27" s="13"/>
      <c r="H27" s="13"/>
      <c r="I27" s="13"/>
      <c r="J27" s="32">
        <v>990</v>
      </c>
      <c r="K27" s="32"/>
      <c r="L27" s="5">
        <f t="shared" si="15"/>
        <v>990</v>
      </c>
      <c r="M27" s="5">
        <f t="shared" si="15"/>
        <v>0</v>
      </c>
      <c r="N27" s="5">
        <f t="shared" si="16"/>
        <v>990</v>
      </c>
      <c r="O27" s="32"/>
      <c r="P27" s="32"/>
      <c r="Q27" s="5">
        <f t="shared" si="17"/>
        <v>990</v>
      </c>
      <c r="R27" s="5">
        <f t="shared" si="18"/>
        <v>0</v>
      </c>
      <c r="S27" s="5">
        <f t="shared" si="19"/>
        <v>990</v>
      </c>
      <c r="T27" s="34"/>
      <c r="U27" s="34"/>
      <c r="V27" s="34"/>
    </row>
    <row r="28" spans="1:22" ht="12.75" customHeight="1" x14ac:dyDescent="0.2">
      <c r="A28" s="4" t="s">
        <v>163</v>
      </c>
      <c r="B28" s="13"/>
      <c r="C28" s="13"/>
      <c r="D28" s="5"/>
      <c r="E28" s="13"/>
      <c r="F28" s="13"/>
      <c r="G28" s="13"/>
      <c r="H28" s="13"/>
      <c r="I28" s="13"/>
      <c r="J28" s="32"/>
      <c r="K28" s="32">
        <v>1300</v>
      </c>
      <c r="L28" s="5">
        <f t="shared" si="15"/>
        <v>0</v>
      </c>
      <c r="M28" s="5">
        <f t="shared" si="15"/>
        <v>1300</v>
      </c>
      <c r="N28" s="5">
        <f t="shared" si="16"/>
        <v>1300</v>
      </c>
      <c r="O28" s="32"/>
      <c r="P28" s="32"/>
      <c r="Q28" s="5">
        <f t="shared" si="17"/>
        <v>0</v>
      </c>
      <c r="R28" s="5">
        <f t="shared" si="18"/>
        <v>1300</v>
      </c>
      <c r="S28" s="5">
        <f t="shared" si="19"/>
        <v>1300</v>
      </c>
      <c r="T28" s="34"/>
      <c r="U28" s="34"/>
      <c r="V28" s="34"/>
    </row>
    <row r="29" spans="1:22" ht="12.75" customHeight="1" x14ac:dyDescent="0.2">
      <c r="A29" s="4" t="s">
        <v>165</v>
      </c>
      <c r="B29" s="13"/>
      <c r="C29" s="13"/>
      <c r="D29" s="5"/>
      <c r="E29" s="13"/>
      <c r="F29" s="13"/>
      <c r="G29" s="13"/>
      <c r="H29" s="13"/>
      <c r="I29" s="13"/>
      <c r="J29" s="32"/>
      <c r="K29" s="32"/>
      <c r="L29" s="5"/>
      <c r="M29" s="5"/>
      <c r="N29" s="5"/>
      <c r="O29" s="5">
        <v>27921</v>
      </c>
      <c r="P29" s="5"/>
      <c r="Q29" s="5">
        <f t="shared" si="17"/>
        <v>27921</v>
      </c>
      <c r="R29" s="5">
        <f t="shared" si="18"/>
        <v>0</v>
      </c>
      <c r="S29" s="5">
        <f>+Q29+R29</f>
        <v>27921</v>
      </c>
      <c r="T29" s="34"/>
      <c r="U29" s="34"/>
      <c r="V29" s="34"/>
    </row>
    <row r="30" spans="1:22" ht="12.75" customHeight="1" x14ac:dyDescent="0.2">
      <c r="A30" s="4" t="s">
        <v>185</v>
      </c>
      <c r="B30" s="13"/>
      <c r="C30" s="13"/>
      <c r="D30" s="5"/>
      <c r="E30" s="13"/>
      <c r="F30" s="13"/>
      <c r="G30" s="13"/>
      <c r="H30" s="13"/>
      <c r="I30" s="13"/>
      <c r="J30" s="32"/>
      <c r="K30" s="32"/>
      <c r="L30" s="5"/>
      <c r="M30" s="5"/>
      <c r="N30" s="5"/>
      <c r="O30" s="5">
        <v>358</v>
      </c>
      <c r="P30" s="5">
        <v>292</v>
      </c>
      <c r="Q30" s="5">
        <f t="shared" si="17"/>
        <v>358</v>
      </c>
      <c r="R30" s="5">
        <f t="shared" si="18"/>
        <v>292</v>
      </c>
      <c r="S30" s="5">
        <f>+Q30+R30</f>
        <v>650</v>
      </c>
      <c r="T30" s="34"/>
      <c r="U30" s="34"/>
      <c r="V30" s="34"/>
    </row>
    <row r="31" spans="1:22" ht="12.75" customHeight="1" x14ac:dyDescent="0.2">
      <c r="A31" s="5"/>
      <c r="B31" s="15"/>
      <c r="C31" s="15"/>
      <c r="D31" s="15"/>
      <c r="E31" s="15"/>
      <c r="F31" s="15"/>
      <c r="G31" s="15"/>
      <c r="H31" s="15"/>
      <c r="I31" s="15"/>
      <c r="J31" s="32"/>
      <c r="K31" s="32"/>
      <c r="L31" s="5"/>
      <c r="M31" s="5"/>
      <c r="N31" s="5"/>
      <c r="O31" s="32"/>
      <c r="P31" s="32"/>
      <c r="Q31" s="5"/>
      <c r="R31" s="5"/>
      <c r="S31" s="5"/>
      <c r="T31" s="34"/>
      <c r="U31" s="34"/>
      <c r="V31" s="34"/>
    </row>
    <row r="32" spans="1:22" ht="12.75" customHeight="1" x14ac:dyDescent="0.2">
      <c r="A32" s="3" t="s">
        <v>96</v>
      </c>
      <c r="B32" s="3">
        <f t="shared" ref="B32:S32" si="20">+B33</f>
        <v>3000</v>
      </c>
      <c r="C32" s="3">
        <f t="shared" si="20"/>
        <v>0</v>
      </c>
      <c r="D32" s="3">
        <f t="shared" si="20"/>
        <v>3000</v>
      </c>
      <c r="E32" s="3">
        <f t="shared" si="20"/>
        <v>0</v>
      </c>
      <c r="F32" s="3">
        <f t="shared" si="20"/>
        <v>0</v>
      </c>
      <c r="G32" s="3">
        <f t="shared" si="20"/>
        <v>3000</v>
      </c>
      <c r="H32" s="3">
        <f t="shared" si="20"/>
        <v>0</v>
      </c>
      <c r="I32" s="3">
        <f t="shared" si="20"/>
        <v>3000</v>
      </c>
      <c r="J32" s="3">
        <f t="shared" si="20"/>
        <v>0</v>
      </c>
      <c r="K32" s="3">
        <f t="shared" si="20"/>
        <v>0</v>
      </c>
      <c r="L32" s="3">
        <f t="shared" si="20"/>
        <v>3000</v>
      </c>
      <c r="M32" s="3">
        <f t="shared" si="20"/>
        <v>0</v>
      </c>
      <c r="N32" s="3">
        <f t="shared" si="20"/>
        <v>3000</v>
      </c>
      <c r="O32" s="3">
        <f t="shared" si="20"/>
        <v>-3000</v>
      </c>
      <c r="P32" s="3">
        <f t="shared" si="20"/>
        <v>0</v>
      </c>
      <c r="Q32" s="3">
        <f t="shared" si="20"/>
        <v>0</v>
      </c>
      <c r="R32" s="3">
        <f t="shared" si="20"/>
        <v>0</v>
      </c>
      <c r="S32" s="3">
        <f t="shared" si="20"/>
        <v>0</v>
      </c>
      <c r="T32" s="34"/>
      <c r="U32" s="34"/>
      <c r="V32" s="34"/>
    </row>
    <row r="33" spans="1:22" ht="12.75" customHeight="1" x14ac:dyDescent="0.2">
      <c r="A33" s="5" t="s">
        <v>97</v>
      </c>
      <c r="B33" s="15">
        <v>3000</v>
      </c>
      <c r="C33" s="15"/>
      <c r="D33" s="5">
        <f>SUM(B33:C33)</f>
        <v>3000</v>
      </c>
      <c r="E33" s="15"/>
      <c r="F33" s="15"/>
      <c r="G33" s="13">
        <f>+B33+E33</f>
        <v>3000</v>
      </c>
      <c r="H33" s="13">
        <f>+C33+F33</f>
        <v>0</v>
      </c>
      <c r="I33" s="13">
        <f>SUM(G33:H33)</f>
        <v>3000</v>
      </c>
      <c r="J33" s="32"/>
      <c r="K33" s="32"/>
      <c r="L33" s="5">
        <f>+G33+J33</f>
        <v>3000</v>
      </c>
      <c r="M33" s="5">
        <f>+H33+K33</f>
        <v>0</v>
      </c>
      <c r="N33" s="5">
        <f>+L33+M33</f>
        <v>3000</v>
      </c>
      <c r="O33" s="5">
        <v>-3000</v>
      </c>
      <c r="P33" s="32"/>
      <c r="Q33" s="5">
        <f>+L33+O33</f>
        <v>0</v>
      </c>
      <c r="R33" s="5">
        <f>+M33+P33</f>
        <v>0</v>
      </c>
      <c r="S33" s="5">
        <f>+Q33+R33</f>
        <v>0</v>
      </c>
      <c r="T33" s="34"/>
      <c r="U33" s="34"/>
      <c r="V33" s="34"/>
    </row>
    <row r="34" spans="1:22" ht="12.75" customHeight="1" x14ac:dyDescent="0.2">
      <c r="A34" s="5"/>
      <c r="B34" s="15"/>
      <c r="C34" s="15"/>
      <c r="D34" s="15"/>
      <c r="E34" s="15"/>
      <c r="F34" s="15"/>
      <c r="G34" s="15"/>
      <c r="H34" s="15"/>
      <c r="I34" s="15"/>
      <c r="J34" s="32"/>
      <c r="K34" s="32"/>
      <c r="L34" s="5"/>
      <c r="M34" s="5"/>
      <c r="N34" s="5"/>
      <c r="O34" s="32"/>
      <c r="P34" s="32"/>
      <c r="Q34" s="5"/>
      <c r="R34" s="5"/>
      <c r="S34" s="5"/>
      <c r="T34" s="34"/>
      <c r="U34" s="34"/>
      <c r="V34" s="34"/>
    </row>
    <row r="35" spans="1:22" ht="12.75" customHeight="1" x14ac:dyDescent="0.2">
      <c r="A35" s="2" t="s">
        <v>7</v>
      </c>
      <c r="B35" s="3">
        <f t="shared" ref="B35:S35" si="21">SUM(B36:B39)</f>
        <v>1792870</v>
      </c>
      <c r="C35" s="3">
        <f t="shared" si="21"/>
        <v>0</v>
      </c>
      <c r="D35" s="3">
        <f t="shared" si="21"/>
        <v>1792870</v>
      </c>
      <c r="E35" s="3">
        <f t="shared" si="21"/>
        <v>20306</v>
      </c>
      <c r="F35" s="3">
        <f t="shared" si="21"/>
        <v>0</v>
      </c>
      <c r="G35" s="3">
        <f t="shared" si="21"/>
        <v>1813176</v>
      </c>
      <c r="H35" s="3">
        <f t="shared" si="21"/>
        <v>0</v>
      </c>
      <c r="I35" s="3">
        <f t="shared" si="21"/>
        <v>1813176</v>
      </c>
      <c r="J35" s="3">
        <f t="shared" si="21"/>
        <v>15000</v>
      </c>
      <c r="K35" s="3">
        <f t="shared" si="21"/>
        <v>0</v>
      </c>
      <c r="L35" s="3">
        <f t="shared" si="21"/>
        <v>1828176</v>
      </c>
      <c r="M35" s="3">
        <f t="shared" si="21"/>
        <v>0</v>
      </c>
      <c r="N35" s="3">
        <f t="shared" si="21"/>
        <v>1828176</v>
      </c>
      <c r="O35" s="3">
        <f t="shared" si="21"/>
        <v>-1792070</v>
      </c>
      <c r="P35" s="3">
        <f t="shared" si="21"/>
        <v>0</v>
      </c>
      <c r="Q35" s="3">
        <f t="shared" si="21"/>
        <v>36106</v>
      </c>
      <c r="R35" s="3">
        <f t="shared" si="21"/>
        <v>0</v>
      </c>
      <c r="S35" s="3">
        <f t="shared" si="21"/>
        <v>36106</v>
      </c>
      <c r="T35" s="34"/>
      <c r="U35" s="34"/>
      <c r="V35" s="34"/>
    </row>
    <row r="36" spans="1:22" ht="12.75" customHeight="1" x14ac:dyDescent="0.2">
      <c r="A36" s="4" t="s">
        <v>107</v>
      </c>
      <c r="B36" s="5">
        <f>1155985+636885</f>
        <v>1792870</v>
      </c>
      <c r="C36" s="5"/>
      <c r="D36" s="5">
        <f>SUM(B36:C36)</f>
        <v>1792870</v>
      </c>
      <c r="E36" s="5"/>
      <c r="F36" s="5"/>
      <c r="G36" s="13">
        <f>+B36+E36</f>
        <v>1792870</v>
      </c>
      <c r="H36" s="13">
        <f>+C36+F36</f>
        <v>0</v>
      </c>
      <c r="I36" s="13">
        <f>SUM(G36:H36)</f>
        <v>1792870</v>
      </c>
      <c r="J36" s="32"/>
      <c r="K36" s="32"/>
      <c r="L36" s="5">
        <f t="shared" ref="L36:M38" si="22">+G36+J36</f>
        <v>1792870</v>
      </c>
      <c r="M36" s="5">
        <f t="shared" si="22"/>
        <v>0</v>
      </c>
      <c r="N36" s="5">
        <f>+L36+M36</f>
        <v>1792870</v>
      </c>
      <c r="O36" s="5">
        <v>-1792870</v>
      </c>
      <c r="P36" s="32"/>
      <c r="Q36" s="5">
        <f t="shared" ref="Q36:R39" si="23">+L36+O36</f>
        <v>0</v>
      </c>
      <c r="R36" s="5">
        <f t="shared" si="23"/>
        <v>0</v>
      </c>
      <c r="S36" s="5">
        <f>+Q36+R36</f>
        <v>0</v>
      </c>
      <c r="T36" s="34"/>
      <c r="U36" s="34"/>
      <c r="V36" s="34"/>
    </row>
    <row r="37" spans="1:22" ht="12.75" customHeight="1" x14ac:dyDescent="0.2">
      <c r="A37" s="4" t="s">
        <v>131</v>
      </c>
      <c r="B37" s="5"/>
      <c r="C37" s="5"/>
      <c r="D37" s="5"/>
      <c r="E37" s="5">
        <v>20306</v>
      </c>
      <c r="F37" s="5"/>
      <c r="G37" s="13">
        <f>+B37+E37</f>
        <v>20306</v>
      </c>
      <c r="H37" s="13">
        <f>+C37+F37</f>
        <v>0</v>
      </c>
      <c r="I37" s="13">
        <f>SUM(G37:H37)</f>
        <v>20306</v>
      </c>
      <c r="J37" s="32"/>
      <c r="K37" s="32"/>
      <c r="L37" s="5">
        <f t="shared" si="22"/>
        <v>20306</v>
      </c>
      <c r="M37" s="5">
        <f t="shared" si="22"/>
        <v>0</v>
      </c>
      <c r="N37" s="5">
        <f>+L37+M37</f>
        <v>20306</v>
      </c>
      <c r="O37" s="32"/>
      <c r="P37" s="32"/>
      <c r="Q37" s="5">
        <f t="shared" si="23"/>
        <v>20306</v>
      </c>
      <c r="R37" s="5">
        <f t="shared" si="23"/>
        <v>0</v>
      </c>
      <c r="S37" s="5">
        <f>+Q37+R37</f>
        <v>20306</v>
      </c>
      <c r="T37" s="34"/>
      <c r="U37" s="34"/>
      <c r="V37" s="34"/>
    </row>
    <row r="38" spans="1:22" ht="12.75" customHeight="1" x14ac:dyDescent="0.2">
      <c r="A38" s="4" t="s">
        <v>154</v>
      </c>
      <c r="B38" s="5"/>
      <c r="C38" s="5"/>
      <c r="D38" s="5"/>
      <c r="E38" s="5"/>
      <c r="F38" s="5"/>
      <c r="G38" s="13"/>
      <c r="H38" s="13"/>
      <c r="I38" s="13"/>
      <c r="J38" s="13">
        <v>15000</v>
      </c>
      <c r="K38" s="32"/>
      <c r="L38" s="5">
        <f t="shared" si="22"/>
        <v>15000</v>
      </c>
      <c r="M38" s="5">
        <f t="shared" si="22"/>
        <v>0</v>
      </c>
      <c r="N38" s="5">
        <f>+L38+M38</f>
        <v>15000</v>
      </c>
      <c r="O38" s="13"/>
      <c r="P38" s="32"/>
      <c r="Q38" s="5">
        <f t="shared" si="23"/>
        <v>15000</v>
      </c>
      <c r="R38" s="5">
        <f t="shared" si="23"/>
        <v>0</v>
      </c>
      <c r="S38" s="5">
        <f>+Q38+R38</f>
        <v>15000</v>
      </c>
      <c r="T38" s="34"/>
      <c r="U38" s="34"/>
      <c r="V38" s="34"/>
    </row>
    <row r="39" spans="1:22" ht="12.75" customHeight="1" x14ac:dyDescent="0.2">
      <c r="A39" s="4" t="s">
        <v>166</v>
      </c>
      <c r="B39" s="5"/>
      <c r="C39" s="5"/>
      <c r="D39" s="5"/>
      <c r="E39" s="5"/>
      <c r="F39" s="5"/>
      <c r="G39" s="13"/>
      <c r="H39" s="13"/>
      <c r="I39" s="13"/>
      <c r="J39" s="32"/>
      <c r="K39" s="32"/>
      <c r="L39" s="5"/>
      <c r="M39" s="5"/>
      <c r="N39" s="5"/>
      <c r="O39" s="32">
        <v>800</v>
      </c>
      <c r="P39" s="32"/>
      <c r="Q39" s="5">
        <f t="shared" si="23"/>
        <v>800</v>
      </c>
      <c r="R39" s="5">
        <f t="shared" si="23"/>
        <v>0</v>
      </c>
      <c r="S39" s="5">
        <f>+Q39+R39</f>
        <v>800</v>
      </c>
      <c r="T39" s="34"/>
      <c r="U39" s="34"/>
      <c r="V39" s="34"/>
    </row>
    <row r="40" spans="1:22" ht="12.75" customHeight="1" x14ac:dyDescent="0.2">
      <c r="A40" s="5"/>
      <c r="B40" s="15"/>
      <c r="C40" s="15"/>
      <c r="D40" s="15"/>
      <c r="E40" s="15"/>
      <c r="F40" s="15"/>
      <c r="G40" s="15"/>
      <c r="H40" s="15"/>
      <c r="I40" s="15"/>
      <c r="J40" s="32"/>
      <c r="K40" s="32"/>
      <c r="L40" s="5"/>
      <c r="M40" s="5"/>
      <c r="N40" s="5"/>
      <c r="O40" s="32"/>
      <c r="P40" s="32"/>
      <c r="Q40" s="5"/>
      <c r="R40" s="5"/>
      <c r="S40" s="5"/>
      <c r="T40" s="34"/>
      <c r="U40" s="34"/>
      <c r="V40" s="34"/>
    </row>
    <row r="41" spans="1:22" ht="12.75" customHeight="1" x14ac:dyDescent="0.2">
      <c r="A41" s="2" t="s">
        <v>168</v>
      </c>
      <c r="B41" s="26">
        <f>+B42</f>
        <v>0</v>
      </c>
      <c r="C41" s="26">
        <f t="shared" ref="C41:S41" si="24">+C42</f>
        <v>0</v>
      </c>
      <c r="D41" s="26">
        <f t="shared" si="24"/>
        <v>0</v>
      </c>
      <c r="E41" s="26">
        <f t="shared" si="24"/>
        <v>0</v>
      </c>
      <c r="F41" s="26">
        <f t="shared" si="24"/>
        <v>0</v>
      </c>
      <c r="G41" s="26">
        <f t="shared" si="24"/>
        <v>0</v>
      </c>
      <c r="H41" s="26">
        <f t="shared" si="24"/>
        <v>0</v>
      </c>
      <c r="I41" s="26">
        <f t="shared" si="24"/>
        <v>0</v>
      </c>
      <c r="J41" s="26">
        <f t="shared" si="24"/>
        <v>0</v>
      </c>
      <c r="K41" s="26">
        <f t="shared" si="24"/>
        <v>0</v>
      </c>
      <c r="L41" s="26">
        <f t="shared" si="24"/>
        <v>0</v>
      </c>
      <c r="M41" s="26">
        <f t="shared" si="24"/>
        <v>0</v>
      </c>
      <c r="N41" s="26">
        <f t="shared" si="24"/>
        <v>0</v>
      </c>
      <c r="O41" s="26">
        <f t="shared" si="24"/>
        <v>8869</v>
      </c>
      <c r="P41" s="26">
        <f t="shared" si="24"/>
        <v>0</v>
      </c>
      <c r="Q41" s="26">
        <f t="shared" si="24"/>
        <v>8869</v>
      </c>
      <c r="R41" s="26">
        <f t="shared" si="24"/>
        <v>0</v>
      </c>
      <c r="S41" s="26">
        <f t="shared" si="24"/>
        <v>8869</v>
      </c>
      <c r="T41" s="34"/>
      <c r="U41" s="34"/>
      <c r="V41" s="34"/>
    </row>
    <row r="42" spans="1:22" ht="12.75" customHeight="1" x14ac:dyDescent="0.2">
      <c r="A42" s="4" t="s">
        <v>169</v>
      </c>
      <c r="B42" s="15"/>
      <c r="C42" s="15"/>
      <c r="D42" s="15"/>
      <c r="E42" s="15"/>
      <c r="F42" s="15"/>
      <c r="G42" s="15"/>
      <c r="H42" s="15"/>
      <c r="I42" s="15"/>
      <c r="J42" s="32"/>
      <c r="K42" s="32"/>
      <c r="L42" s="5"/>
      <c r="M42" s="5"/>
      <c r="N42" s="5"/>
      <c r="O42" s="5">
        <v>8869</v>
      </c>
      <c r="P42" s="32"/>
      <c r="Q42" s="5">
        <f>+L42+O42</f>
        <v>8869</v>
      </c>
      <c r="R42" s="5">
        <f>+M42+P42</f>
        <v>0</v>
      </c>
      <c r="S42" s="5">
        <f>+Q42+R42</f>
        <v>8869</v>
      </c>
      <c r="T42" s="34"/>
      <c r="U42" s="34"/>
      <c r="V42" s="34"/>
    </row>
    <row r="43" spans="1:22" ht="12.75" customHeight="1" x14ac:dyDescent="0.2">
      <c r="A43" s="5"/>
      <c r="B43" s="15"/>
      <c r="C43" s="15"/>
      <c r="D43" s="15"/>
      <c r="E43" s="15"/>
      <c r="F43" s="15"/>
      <c r="G43" s="15"/>
      <c r="H43" s="15"/>
      <c r="I43" s="15"/>
      <c r="J43" s="32"/>
      <c r="K43" s="32"/>
      <c r="L43" s="5"/>
      <c r="M43" s="5"/>
      <c r="N43" s="5"/>
      <c r="O43" s="32"/>
      <c r="P43" s="32"/>
      <c r="Q43" s="5"/>
      <c r="R43" s="5"/>
      <c r="S43" s="5"/>
      <c r="T43" s="34"/>
      <c r="U43" s="34"/>
      <c r="V43" s="34"/>
    </row>
    <row r="44" spans="1:22" ht="12.75" customHeight="1" x14ac:dyDescent="0.2">
      <c r="A44" s="2" t="s">
        <v>5</v>
      </c>
      <c r="B44" s="20">
        <f t="shared" ref="B44:N44" si="25">SUM(B45:B55)</f>
        <v>15764</v>
      </c>
      <c r="C44" s="20">
        <f t="shared" si="25"/>
        <v>0</v>
      </c>
      <c r="D44" s="20">
        <f t="shared" si="25"/>
        <v>15764</v>
      </c>
      <c r="E44" s="20">
        <f t="shared" si="25"/>
        <v>0</v>
      </c>
      <c r="F44" s="20">
        <f t="shared" si="25"/>
        <v>0</v>
      </c>
      <c r="G44" s="20">
        <f t="shared" si="25"/>
        <v>15764</v>
      </c>
      <c r="H44" s="20">
        <f t="shared" si="25"/>
        <v>0</v>
      </c>
      <c r="I44" s="20">
        <f t="shared" si="25"/>
        <v>15764</v>
      </c>
      <c r="J44" s="20">
        <f t="shared" si="25"/>
        <v>1465</v>
      </c>
      <c r="K44" s="20">
        <f t="shared" si="25"/>
        <v>0</v>
      </c>
      <c r="L44" s="20">
        <f t="shared" si="25"/>
        <v>17229</v>
      </c>
      <c r="M44" s="20">
        <f t="shared" si="25"/>
        <v>0</v>
      </c>
      <c r="N44" s="20">
        <f t="shared" si="25"/>
        <v>17229</v>
      </c>
      <c r="O44" s="20">
        <f t="shared" ref="O44:S44" si="26">SUM(O45:O55)</f>
        <v>20444</v>
      </c>
      <c r="P44" s="20">
        <f t="shared" si="26"/>
        <v>0</v>
      </c>
      <c r="Q44" s="20">
        <f t="shared" si="26"/>
        <v>37673</v>
      </c>
      <c r="R44" s="20">
        <f t="shared" si="26"/>
        <v>0</v>
      </c>
      <c r="S44" s="20">
        <f t="shared" si="26"/>
        <v>37673</v>
      </c>
      <c r="T44" s="34"/>
      <c r="U44" s="34"/>
      <c r="V44" s="34"/>
    </row>
    <row r="45" spans="1:22" ht="12.75" customHeight="1" x14ac:dyDescent="0.2">
      <c r="A45" s="29" t="s">
        <v>72</v>
      </c>
      <c r="B45" s="20"/>
      <c r="C45" s="20"/>
      <c r="D45" s="20"/>
      <c r="E45" s="20"/>
      <c r="F45" s="20"/>
      <c r="G45" s="20"/>
      <c r="H45" s="20"/>
      <c r="I45" s="20"/>
      <c r="J45" s="32"/>
      <c r="K45" s="32"/>
      <c r="L45" s="5">
        <f>+G45+J45</f>
        <v>0</v>
      </c>
      <c r="M45" s="5">
        <f>+H45+K45</f>
        <v>0</v>
      </c>
      <c r="N45" s="5">
        <f>+L45+M45</f>
        <v>0</v>
      </c>
      <c r="O45" s="32"/>
      <c r="P45" s="32"/>
      <c r="Q45" s="5">
        <f t="shared" ref="Q45:R49" si="27">+L45+O45</f>
        <v>0</v>
      </c>
      <c r="R45" s="5">
        <f t="shared" si="27"/>
        <v>0</v>
      </c>
      <c r="S45" s="5">
        <f t="shared" ref="S45:S53" si="28">+Q45+R45</f>
        <v>0</v>
      </c>
      <c r="T45" s="34"/>
      <c r="U45" s="34"/>
      <c r="V45" s="34"/>
    </row>
    <row r="46" spans="1:22" ht="12.75" customHeight="1" x14ac:dyDescent="0.2">
      <c r="A46" s="4" t="s">
        <v>73</v>
      </c>
      <c r="B46" s="19">
        <v>9700</v>
      </c>
      <c r="C46" s="19"/>
      <c r="D46" s="15">
        <f>SUM(B46:C46)</f>
        <v>9700</v>
      </c>
      <c r="E46" s="19"/>
      <c r="F46" s="19"/>
      <c r="G46" s="13">
        <f>+B46+E46</f>
        <v>9700</v>
      </c>
      <c r="H46" s="13">
        <f>+C46+F46</f>
        <v>0</v>
      </c>
      <c r="I46" s="13">
        <f>SUM(G46:H46)</f>
        <v>9700</v>
      </c>
      <c r="J46" s="32">
        <v>1465</v>
      </c>
      <c r="K46" s="32"/>
      <c r="L46" s="5">
        <f>+G46+J46</f>
        <v>11165</v>
      </c>
      <c r="M46" s="5">
        <f>+H46+K46</f>
        <v>0</v>
      </c>
      <c r="N46" s="5">
        <f>+L46+M46</f>
        <v>11165</v>
      </c>
      <c r="O46" s="32"/>
      <c r="P46" s="32"/>
      <c r="Q46" s="5">
        <f t="shared" si="27"/>
        <v>11165</v>
      </c>
      <c r="R46" s="5">
        <f t="shared" si="27"/>
        <v>0</v>
      </c>
      <c r="S46" s="5">
        <f t="shared" si="28"/>
        <v>11165</v>
      </c>
      <c r="T46" s="34"/>
      <c r="U46" s="34"/>
      <c r="V46" s="34"/>
    </row>
    <row r="47" spans="1:22" ht="12.75" customHeight="1" x14ac:dyDescent="0.2">
      <c r="A47" s="4" t="s">
        <v>186</v>
      </c>
      <c r="B47" s="19"/>
      <c r="C47" s="19"/>
      <c r="D47" s="15"/>
      <c r="E47" s="19"/>
      <c r="F47" s="19"/>
      <c r="G47" s="13"/>
      <c r="H47" s="13"/>
      <c r="I47" s="13"/>
      <c r="J47" s="32"/>
      <c r="K47" s="32"/>
      <c r="L47" s="5"/>
      <c r="M47" s="5"/>
      <c r="N47" s="5"/>
      <c r="O47" s="5">
        <f>4072+6261</f>
        <v>10333</v>
      </c>
      <c r="P47" s="32"/>
      <c r="Q47" s="5">
        <f t="shared" si="27"/>
        <v>10333</v>
      </c>
      <c r="R47" s="5">
        <f t="shared" si="27"/>
        <v>0</v>
      </c>
      <c r="S47" s="5">
        <f>+Q47+R47</f>
        <v>10333</v>
      </c>
      <c r="T47" s="34"/>
      <c r="U47" s="34"/>
      <c r="V47" s="34"/>
    </row>
    <row r="48" spans="1:22" ht="12.75" customHeight="1" x14ac:dyDescent="0.2">
      <c r="A48" s="4" t="s">
        <v>172</v>
      </c>
      <c r="B48" s="19"/>
      <c r="C48" s="19"/>
      <c r="D48" s="15"/>
      <c r="E48" s="19"/>
      <c r="F48" s="19"/>
      <c r="G48" s="13"/>
      <c r="H48" s="13"/>
      <c r="I48" s="13"/>
      <c r="J48" s="32"/>
      <c r="K48" s="32"/>
      <c r="L48" s="5"/>
      <c r="M48" s="5"/>
      <c r="N48" s="5"/>
      <c r="O48" s="5">
        <f>11545-9906</f>
        <v>1639</v>
      </c>
      <c r="P48" s="32"/>
      <c r="Q48" s="5">
        <f t="shared" si="27"/>
        <v>1639</v>
      </c>
      <c r="R48" s="5">
        <f t="shared" si="27"/>
        <v>0</v>
      </c>
      <c r="S48" s="5">
        <f>+Q48+R48</f>
        <v>1639</v>
      </c>
      <c r="T48" s="34"/>
      <c r="U48" s="34"/>
      <c r="V48" s="34"/>
    </row>
    <row r="49" spans="1:22" ht="12.75" customHeight="1" x14ac:dyDescent="0.2">
      <c r="A49" s="4" t="s">
        <v>180</v>
      </c>
      <c r="B49" s="19"/>
      <c r="C49" s="19"/>
      <c r="D49" s="15"/>
      <c r="E49" s="19"/>
      <c r="F49" s="19"/>
      <c r="G49" s="13"/>
      <c r="H49" s="13"/>
      <c r="I49" s="13"/>
      <c r="J49" s="32"/>
      <c r="K49" s="32"/>
      <c r="L49" s="5"/>
      <c r="M49" s="5"/>
      <c r="N49" s="5"/>
      <c r="O49" s="5">
        <v>3645</v>
      </c>
      <c r="P49" s="32"/>
      <c r="Q49" s="5">
        <f t="shared" si="27"/>
        <v>3645</v>
      </c>
      <c r="R49" s="5">
        <f t="shared" si="27"/>
        <v>0</v>
      </c>
      <c r="S49" s="5">
        <f>+Q49+R49</f>
        <v>3645</v>
      </c>
      <c r="T49" s="34"/>
      <c r="U49" s="34"/>
      <c r="V49" s="34"/>
    </row>
    <row r="50" spans="1:22" ht="12.75" customHeight="1" x14ac:dyDescent="0.2">
      <c r="A50" s="4"/>
      <c r="B50" s="20"/>
      <c r="C50" s="20"/>
      <c r="D50" s="20"/>
      <c r="E50" s="20"/>
      <c r="F50" s="20"/>
      <c r="G50" s="20"/>
      <c r="H50" s="20"/>
      <c r="I50" s="20"/>
      <c r="J50" s="32"/>
      <c r="K50" s="32"/>
      <c r="L50" s="5"/>
      <c r="M50" s="5"/>
      <c r="N50" s="5"/>
      <c r="O50" s="32"/>
      <c r="P50" s="32"/>
      <c r="Q50" s="5"/>
      <c r="R50" s="5"/>
      <c r="S50" s="5"/>
      <c r="T50" s="34"/>
      <c r="U50" s="34"/>
      <c r="V50" s="34"/>
    </row>
    <row r="51" spans="1:22" ht="12.75" customHeight="1" x14ac:dyDescent="0.2">
      <c r="A51" s="23" t="s">
        <v>30</v>
      </c>
      <c r="B51" s="15"/>
      <c r="C51" s="15"/>
      <c r="D51" s="15"/>
      <c r="E51" s="15"/>
      <c r="F51" s="15"/>
      <c r="G51" s="15"/>
      <c r="H51" s="15"/>
      <c r="I51" s="15"/>
      <c r="J51" s="32"/>
      <c r="K51" s="32"/>
      <c r="L51" s="5"/>
      <c r="M51" s="5"/>
      <c r="N51" s="5"/>
      <c r="O51" s="32"/>
      <c r="P51" s="32"/>
      <c r="Q51" s="5"/>
      <c r="R51" s="5"/>
      <c r="S51" s="5"/>
      <c r="T51" s="34"/>
      <c r="U51" s="34"/>
      <c r="V51" s="34"/>
    </row>
    <row r="52" spans="1:22" ht="12.75" customHeight="1" x14ac:dyDescent="0.2">
      <c r="A52" s="5" t="s">
        <v>39</v>
      </c>
      <c r="B52" s="15">
        <v>2000</v>
      </c>
      <c r="C52" s="15"/>
      <c r="D52" s="15">
        <f>SUM(B52:C52)</f>
        <v>2000</v>
      </c>
      <c r="E52" s="15"/>
      <c r="F52" s="15"/>
      <c r="G52" s="13">
        <f>+B52+E52</f>
        <v>2000</v>
      </c>
      <c r="H52" s="13">
        <f>+C52+F52</f>
        <v>0</v>
      </c>
      <c r="I52" s="13">
        <f>SUM(G52:H52)</f>
        <v>2000</v>
      </c>
      <c r="J52" s="32"/>
      <c r="K52" s="32"/>
      <c r="L52" s="5">
        <f>+G52+J52</f>
        <v>2000</v>
      </c>
      <c r="M52" s="5">
        <f>+H52+K52</f>
        <v>0</v>
      </c>
      <c r="N52" s="5">
        <f>+L52+M52</f>
        <v>2000</v>
      </c>
      <c r="O52" s="32"/>
      <c r="P52" s="32"/>
      <c r="Q52" s="5">
        <f t="shared" ref="Q52:R54" si="29">+L52+O52</f>
        <v>2000</v>
      </c>
      <c r="R52" s="5">
        <f t="shared" si="29"/>
        <v>0</v>
      </c>
      <c r="S52" s="5">
        <f t="shared" si="28"/>
        <v>2000</v>
      </c>
      <c r="T52" s="34"/>
      <c r="U52" s="34"/>
      <c r="V52" s="34"/>
    </row>
    <row r="53" spans="1:22" ht="12.75" customHeight="1" x14ac:dyDescent="0.2">
      <c r="A53" s="4" t="s">
        <v>127</v>
      </c>
      <c r="B53" s="19">
        <v>4064</v>
      </c>
      <c r="C53" s="19"/>
      <c r="D53" s="15">
        <f>SUM(B53:C53)</f>
        <v>4064</v>
      </c>
      <c r="E53" s="19"/>
      <c r="F53" s="19"/>
      <c r="G53" s="13">
        <f>+B53+E53</f>
        <v>4064</v>
      </c>
      <c r="H53" s="13">
        <f>+C53+F53</f>
        <v>0</v>
      </c>
      <c r="I53" s="13">
        <f>SUM(G53:H53)</f>
        <v>4064</v>
      </c>
      <c r="J53" s="32"/>
      <c r="K53" s="32"/>
      <c r="L53" s="5">
        <f>+G53+J53</f>
        <v>4064</v>
      </c>
      <c r="M53" s="5">
        <f>+H53+K53</f>
        <v>0</v>
      </c>
      <c r="N53" s="5">
        <f>+L53+M53</f>
        <v>4064</v>
      </c>
      <c r="O53" s="5">
        <v>3103</v>
      </c>
      <c r="P53" s="32"/>
      <c r="Q53" s="5">
        <f t="shared" si="29"/>
        <v>7167</v>
      </c>
      <c r="R53" s="5">
        <f t="shared" si="29"/>
        <v>0</v>
      </c>
      <c r="S53" s="5">
        <f t="shared" si="28"/>
        <v>7167</v>
      </c>
      <c r="T53" s="34"/>
      <c r="U53" s="34"/>
      <c r="V53" s="34"/>
    </row>
    <row r="54" spans="1:22" ht="12.75" customHeight="1" x14ac:dyDescent="0.2">
      <c r="A54" s="4" t="s">
        <v>170</v>
      </c>
      <c r="B54" s="19"/>
      <c r="C54" s="19"/>
      <c r="D54" s="15"/>
      <c r="E54" s="19"/>
      <c r="F54" s="19"/>
      <c r="G54" s="13"/>
      <c r="H54" s="13"/>
      <c r="I54" s="13"/>
      <c r="J54" s="32"/>
      <c r="K54" s="32"/>
      <c r="L54" s="5"/>
      <c r="M54" s="5"/>
      <c r="N54" s="5"/>
      <c r="O54" s="5">
        <v>1724</v>
      </c>
      <c r="P54" s="32"/>
      <c r="Q54" s="5">
        <f t="shared" si="29"/>
        <v>1724</v>
      </c>
      <c r="R54" s="5">
        <f t="shared" si="29"/>
        <v>0</v>
      </c>
      <c r="S54" s="5">
        <f>+Q54+R54</f>
        <v>1724</v>
      </c>
      <c r="T54" s="34"/>
      <c r="U54" s="34"/>
      <c r="V54" s="34"/>
    </row>
    <row r="55" spans="1:22" ht="12.75" customHeight="1" x14ac:dyDescent="0.2">
      <c r="A55" s="5"/>
      <c r="B55" s="15"/>
      <c r="C55" s="15"/>
      <c r="D55" s="15"/>
      <c r="E55" s="15"/>
      <c r="F55" s="15"/>
      <c r="G55" s="15"/>
      <c r="H55" s="15"/>
      <c r="I55" s="15"/>
      <c r="J55" s="32"/>
      <c r="K55" s="32"/>
      <c r="L55" s="5"/>
      <c r="M55" s="5"/>
      <c r="N55" s="5"/>
      <c r="O55" s="32"/>
      <c r="P55" s="32"/>
      <c r="Q55" s="5"/>
      <c r="R55" s="5"/>
      <c r="S55" s="5"/>
      <c r="T55" s="34"/>
      <c r="U55" s="34"/>
      <c r="V55" s="34"/>
    </row>
    <row r="56" spans="1:22" ht="12.75" customHeight="1" x14ac:dyDescent="0.2">
      <c r="A56" s="3" t="s">
        <v>79</v>
      </c>
      <c r="B56" s="26">
        <f>SUM(B57:B66)</f>
        <v>37000</v>
      </c>
      <c r="C56" s="26">
        <f t="shared" ref="C56:S56" si="30">SUM(C57:C66)</f>
        <v>0</v>
      </c>
      <c r="D56" s="26">
        <f t="shared" si="30"/>
        <v>37000</v>
      </c>
      <c r="E56" s="26">
        <f t="shared" si="30"/>
        <v>0</v>
      </c>
      <c r="F56" s="26">
        <f t="shared" si="30"/>
        <v>0</v>
      </c>
      <c r="G56" s="26">
        <f t="shared" si="30"/>
        <v>37000</v>
      </c>
      <c r="H56" s="26">
        <f t="shared" si="30"/>
        <v>0</v>
      </c>
      <c r="I56" s="26">
        <f t="shared" si="30"/>
        <v>37000</v>
      </c>
      <c r="J56" s="26">
        <f t="shared" si="30"/>
        <v>1824</v>
      </c>
      <c r="K56" s="26">
        <f t="shared" si="30"/>
        <v>0</v>
      </c>
      <c r="L56" s="26">
        <f t="shared" si="30"/>
        <v>38824</v>
      </c>
      <c r="M56" s="26">
        <f t="shared" si="30"/>
        <v>0</v>
      </c>
      <c r="N56" s="26">
        <f t="shared" si="30"/>
        <v>38824</v>
      </c>
      <c r="O56" s="26">
        <f t="shared" si="30"/>
        <v>136045</v>
      </c>
      <c r="P56" s="26">
        <f t="shared" si="30"/>
        <v>0</v>
      </c>
      <c r="Q56" s="26">
        <f t="shared" si="30"/>
        <v>174869</v>
      </c>
      <c r="R56" s="26">
        <f t="shared" si="30"/>
        <v>0</v>
      </c>
      <c r="S56" s="26">
        <f t="shared" si="30"/>
        <v>174869</v>
      </c>
      <c r="T56" s="34"/>
      <c r="U56" s="34"/>
      <c r="V56" s="34"/>
    </row>
    <row r="57" spans="1:22" ht="12.75" customHeight="1" x14ac:dyDescent="0.2">
      <c r="A57" s="5" t="s">
        <v>74</v>
      </c>
      <c r="B57" s="15">
        <v>5500</v>
      </c>
      <c r="C57" s="15"/>
      <c r="D57" s="15">
        <f t="shared" ref="D57:D62" si="31">SUM(B57:C57)</f>
        <v>5500</v>
      </c>
      <c r="E57" s="15"/>
      <c r="F57" s="15"/>
      <c r="G57" s="13">
        <f t="shared" ref="G57:H62" si="32">+B57+E57</f>
        <v>5500</v>
      </c>
      <c r="H57" s="13">
        <f t="shared" si="32"/>
        <v>0</v>
      </c>
      <c r="I57" s="13">
        <f t="shared" ref="I57:I62" si="33">SUM(G57:H57)</f>
        <v>5500</v>
      </c>
      <c r="J57" s="15">
        <v>1189</v>
      </c>
      <c r="K57" s="32"/>
      <c r="L57" s="5">
        <f t="shared" ref="L57:M63" si="34">+G57+J57</f>
        <v>6689</v>
      </c>
      <c r="M57" s="5">
        <f t="shared" si="34"/>
        <v>0</v>
      </c>
      <c r="N57" s="5">
        <f t="shared" ref="N57:N63" si="35">+L57+M57</f>
        <v>6689</v>
      </c>
      <c r="O57" s="15"/>
      <c r="P57" s="32"/>
      <c r="Q57" s="5">
        <f t="shared" ref="Q57:Q66" si="36">+L57+O57</f>
        <v>6689</v>
      </c>
      <c r="R57" s="5">
        <f t="shared" ref="R57:R66" si="37">+M57+P57</f>
        <v>0</v>
      </c>
      <c r="S57" s="5">
        <f t="shared" ref="S57:S63" si="38">+Q57+R57</f>
        <v>6689</v>
      </c>
      <c r="T57" s="34"/>
      <c r="U57" s="34"/>
      <c r="V57" s="34"/>
    </row>
    <row r="58" spans="1:22" ht="12.75" customHeight="1" x14ac:dyDescent="0.2">
      <c r="A58" s="5" t="s">
        <v>75</v>
      </c>
      <c r="B58" s="15">
        <v>4500</v>
      </c>
      <c r="C58" s="15"/>
      <c r="D58" s="15">
        <f t="shared" si="31"/>
        <v>4500</v>
      </c>
      <c r="E58" s="15"/>
      <c r="F58" s="15"/>
      <c r="G58" s="13">
        <f t="shared" si="32"/>
        <v>4500</v>
      </c>
      <c r="H58" s="13">
        <f t="shared" si="32"/>
        <v>0</v>
      </c>
      <c r="I58" s="13">
        <f t="shared" si="33"/>
        <v>4500</v>
      </c>
      <c r="J58" s="15"/>
      <c r="K58" s="32"/>
      <c r="L58" s="5">
        <f t="shared" si="34"/>
        <v>4500</v>
      </c>
      <c r="M58" s="5">
        <f t="shared" si="34"/>
        <v>0</v>
      </c>
      <c r="N58" s="5">
        <f t="shared" si="35"/>
        <v>4500</v>
      </c>
      <c r="O58" s="15"/>
      <c r="P58" s="32"/>
      <c r="Q58" s="5">
        <f t="shared" si="36"/>
        <v>4500</v>
      </c>
      <c r="R58" s="5">
        <f t="shared" si="37"/>
        <v>0</v>
      </c>
      <c r="S58" s="5">
        <f t="shared" si="38"/>
        <v>4500</v>
      </c>
      <c r="T58" s="34"/>
      <c r="U58" s="34"/>
      <c r="V58" s="34"/>
    </row>
    <row r="59" spans="1:22" ht="12.75" customHeight="1" x14ac:dyDescent="0.2">
      <c r="A59" s="5" t="s">
        <v>76</v>
      </c>
      <c r="B59" s="15">
        <v>6500</v>
      </c>
      <c r="C59" s="15"/>
      <c r="D59" s="15">
        <f t="shared" si="31"/>
        <v>6500</v>
      </c>
      <c r="E59" s="15"/>
      <c r="F59" s="15"/>
      <c r="G59" s="13">
        <f t="shared" si="32"/>
        <v>6500</v>
      </c>
      <c r="H59" s="13">
        <f t="shared" si="32"/>
        <v>0</v>
      </c>
      <c r="I59" s="13">
        <f t="shared" si="33"/>
        <v>6500</v>
      </c>
      <c r="J59" s="15"/>
      <c r="K59" s="32"/>
      <c r="L59" s="5">
        <f t="shared" si="34"/>
        <v>6500</v>
      </c>
      <c r="M59" s="5">
        <f t="shared" si="34"/>
        <v>0</v>
      </c>
      <c r="N59" s="5">
        <f t="shared" si="35"/>
        <v>6500</v>
      </c>
      <c r="O59" s="15"/>
      <c r="P59" s="32"/>
      <c r="Q59" s="5">
        <f t="shared" si="36"/>
        <v>6500</v>
      </c>
      <c r="R59" s="5">
        <f t="shared" si="37"/>
        <v>0</v>
      </c>
      <c r="S59" s="5">
        <f t="shared" si="38"/>
        <v>6500</v>
      </c>
      <c r="T59" s="34"/>
      <c r="U59" s="34"/>
      <c r="V59" s="34"/>
    </row>
    <row r="60" spans="1:22" ht="12.75" customHeight="1" x14ac:dyDescent="0.2">
      <c r="A60" s="5" t="s">
        <v>104</v>
      </c>
      <c r="B60" s="15">
        <v>3500</v>
      </c>
      <c r="C60" s="15"/>
      <c r="D60" s="15">
        <f t="shared" si="31"/>
        <v>3500</v>
      </c>
      <c r="E60" s="15"/>
      <c r="F60" s="15"/>
      <c r="G60" s="13">
        <f t="shared" si="32"/>
        <v>3500</v>
      </c>
      <c r="H60" s="13">
        <f t="shared" si="32"/>
        <v>0</v>
      </c>
      <c r="I60" s="13">
        <f t="shared" si="33"/>
        <v>3500</v>
      </c>
      <c r="J60" s="15"/>
      <c r="K60" s="32"/>
      <c r="L60" s="5">
        <f t="shared" si="34"/>
        <v>3500</v>
      </c>
      <c r="M60" s="5">
        <f t="shared" si="34"/>
        <v>0</v>
      </c>
      <c r="N60" s="5">
        <f t="shared" si="35"/>
        <v>3500</v>
      </c>
      <c r="O60" s="15"/>
      <c r="P60" s="32"/>
      <c r="Q60" s="5">
        <f t="shared" si="36"/>
        <v>3500</v>
      </c>
      <c r="R60" s="5">
        <f t="shared" si="37"/>
        <v>0</v>
      </c>
      <c r="S60" s="5">
        <f t="shared" si="38"/>
        <v>3500</v>
      </c>
      <c r="T60" s="34"/>
      <c r="U60" s="34"/>
      <c r="V60" s="34"/>
    </row>
    <row r="61" spans="1:22" ht="12.75" customHeight="1" x14ac:dyDescent="0.2">
      <c r="A61" s="5" t="s">
        <v>77</v>
      </c>
      <c r="B61" s="15">
        <v>2000</v>
      </c>
      <c r="C61" s="15"/>
      <c r="D61" s="15">
        <f t="shared" si="31"/>
        <v>2000</v>
      </c>
      <c r="E61" s="15"/>
      <c r="F61" s="15"/>
      <c r="G61" s="13">
        <f t="shared" si="32"/>
        <v>2000</v>
      </c>
      <c r="H61" s="13">
        <f t="shared" si="32"/>
        <v>0</v>
      </c>
      <c r="I61" s="13">
        <f t="shared" si="33"/>
        <v>2000</v>
      </c>
      <c r="J61" s="15"/>
      <c r="K61" s="32"/>
      <c r="L61" s="5">
        <f t="shared" si="34"/>
        <v>2000</v>
      </c>
      <c r="M61" s="5">
        <f t="shared" si="34"/>
        <v>0</v>
      </c>
      <c r="N61" s="5">
        <f t="shared" si="35"/>
        <v>2000</v>
      </c>
      <c r="O61" s="15"/>
      <c r="P61" s="32"/>
      <c r="Q61" s="5">
        <f t="shared" si="36"/>
        <v>2000</v>
      </c>
      <c r="R61" s="5">
        <f t="shared" si="37"/>
        <v>0</v>
      </c>
      <c r="S61" s="5">
        <f t="shared" si="38"/>
        <v>2000</v>
      </c>
      <c r="T61" s="34"/>
      <c r="U61" s="34"/>
      <c r="V61" s="34"/>
    </row>
    <row r="62" spans="1:22" ht="12.75" customHeight="1" x14ac:dyDescent="0.2">
      <c r="A62" s="5" t="s">
        <v>78</v>
      </c>
      <c r="B62" s="15">
        <v>15000</v>
      </c>
      <c r="C62" s="15"/>
      <c r="D62" s="15">
        <f t="shared" si="31"/>
        <v>15000</v>
      </c>
      <c r="E62" s="15"/>
      <c r="F62" s="15"/>
      <c r="G62" s="13">
        <f t="shared" si="32"/>
        <v>15000</v>
      </c>
      <c r="H62" s="13">
        <f t="shared" si="32"/>
        <v>0</v>
      </c>
      <c r="I62" s="13">
        <f t="shared" si="33"/>
        <v>15000</v>
      </c>
      <c r="J62" s="15"/>
      <c r="K62" s="32"/>
      <c r="L62" s="5">
        <f t="shared" si="34"/>
        <v>15000</v>
      </c>
      <c r="M62" s="5">
        <f t="shared" si="34"/>
        <v>0</v>
      </c>
      <c r="N62" s="5">
        <f t="shared" si="35"/>
        <v>15000</v>
      </c>
      <c r="O62" s="15"/>
      <c r="P62" s="32"/>
      <c r="Q62" s="5">
        <f t="shared" si="36"/>
        <v>15000</v>
      </c>
      <c r="R62" s="5">
        <f t="shared" si="37"/>
        <v>0</v>
      </c>
      <c r="S62" s="5">
        <f t="shared" si="38"/>
        <v>15000</v>
      </c>
      <c r="T62" s="34"/>
      <c r="U62" s="34"/>
      <c r="V62" s="34"/>
    </row>
    <row r="63" spans="1:22" ht="12.75" customHeight="1" x14ac:dyDescent="0.2">
      <c r="A63" s="5" t="s">
        <v>161</v>
      </c>
      <c r="B63" s="15"/>
      <c r="C63" s="15"/>
      <c r="D63" s="15"/>
      <c r="E63" s="15"/>
      <c r="F63" s="15"/>
      <c r="G63" s="13"/>
      <c r="H63" s="13"/>
      <c r="I63" s="13"/>
      <c r="J63" s="15">
        <v>635</v>
      </c>
      <c r="K63" s="32"/>
      <c r="L63" s="5">
        <f t="shared" si="34"/>
        <v>635</v>
      </c>
      <c r="M63" s="5">
        <f t="shared" si="34"/>
        <v>0</v>
      </c>
      <c r="N63" s="5">
        <f t="shared" si="35"/>
        <v>635</v>
      </c>
      <c r="O63" s="15"/>
      <c r="P63" s="32"/>
      <c r="Q63" s="5">
        <f t="shared" si="36"/>
        <v>635</v>
      </c>
      <c r="R63" s="5">
        <f t="shared" si="37"/>
        <v>0</v>
      </c>
      <c r="S63" s="5">
        <f t="shared" si="38"/>
        <v>635</v>
      </c>
      <c r="T63" s="34"/>
      <c r="U63" s="34"/>
      <c r="V63" s="34"/>
    </row>
    <row r="64" spans="1:22" ht="12.75" customHeight="1" x14ac:dyDescent="0.2">
      <c r="A64" s="5" t="s">
        <v>177</v>
      </c>
      <c r="B64" s="15"/>
      <c r="C64" s="15"/>
      <c r="D64" s="15"/>
      <c r="E64" s="15"/>
      <c r="F64" s="15"/>
      <c r="G64" s="13"/>
      <c r="H64" s="13"/>
      <c r="I64" s="13"/>
      <c r="J64" s="15"/>
      <c r="K64" s="32"/>
      <c r="L64" s="5"/>
      <c r="M64" s="5"/>
      <c r="N64" s="5"/>
      <c r="O64" s="15">
        <v>25600</v>
      </c>
      <c r="P64" s="32"/>
      <c r="Q64" s="5">
        <f t="shared" si="36"/>
        <v>25600</v>
      </c>
      <c r="R64" s="5">
        <f t="shared" si="37"/>
        <v>0</v>
      </c>
      <c r="S64" s="5">
        <f>+Q64+R64</f>
        <v>25600</v>
      </c>
      <c r="T64" s="34"/>
      <c r="U64" s="34"/>
      <c r="V64" s="34"/>
    </row>
    <row r="65" spans="1:22" ht="12.75" customHeight="1" x14ac:dyDescent="0.2">
      <c r="A65" s="5" t="s">
        <v>182</v>
      </c>
      <c r="B65" s="15"/>
      <c r="C65" s="15"/>
      <c r="D65" s="15"/>
      <c r="E65" s="15"/>
      <c r="F65" s="15"/>
      <c r="G65" s="13"/>
      <c r="H65" s="13"/>
      <c r="I65" s="13"/>
      <c r="J65" s="15"/>
      <c r="K65" s="32"/>
      <c r="L65" s="5"/>
      <c r="M65" s="5"/>
      <c r="N65" s="5"/>
      <c r="O65" s="15">
        <v>3353</v>
      </c>
      <c r="P65" s="32"/>
      <c r="Q65" s="5">
        <f t="shared" si="36"/>
        <v>3353</v>
      </c>
      <c r="R65" s="5">
        <f t="shared" si="37"/>
        <v>0</v>
      </c>
      <c r="S65" s="5">
        <f>+Q65+R65</f>
        <v>3353</v>
      </c>
      <c r="T65" s="34"/>
      <c r="U65" s="34"/>
      <c r="V65" s="34"/>
    </row>
    <row r="66" spans="1:22" ht="12.75" customHeight="1" x14ac:dyDescent="0.2">
      <c r="A66" s="5" t="s">
        <v>181</v>
      </c>
      <c r="B66" s="15"/>
      <c r="C66" s="15"/>
      <c r="D66" s="15"/>
      <c r="E66" s="15"/>
      <c r="F66" s="15"/>
      <c r="G66" s="13"/>
      <c r="H66" s="13"/>
      <c r="I66" s="13"/>
      <c r="J66" s="15"/>
      <c r="K66" s="32"/>
      <c r="L66" s="5"/>
      <c r="M66" s="5"/>
      <c r="N66" s="5"/>
      <c r="O66" s="15">
        <v>107092</v>
      </c>
      <c r="P66" s="32"/>
      <c r="Q66" s="5">
        <f t="shared" si="36"/>
        <v>107092</v>
      </c>
      <c r="R66" s="5">
        <f t="shared" si="37"/>
        <v>0</v>
      </c>
      <c r="S66" s="5">
        <f>+Q66+R66</f>
        <v>107092</v>
      </c>
      <c r="T66" s="34"/>
      <c r="U66" s="34"/>
      <c r="V66" s="34"/>
    </row>
    <row r="67" spans="1:22" ht="12.75" customHeight="1" x14ac:dyDescent="0.2">
      <c r="A67" s="5"/>
      <c r="B67" s="15"/>
      <c r="C67" s="15"/>
      <c r="D67" s="15"/>
      <c r="E67" s="15"/>
      <c r="F67" s="15"/>
      <c r="G67" s="13"/>
      <c r="H67" s="13"/>
      <c r="I67" s="13"/>
      <c r="J67" s="32"/>
      <c r="K67" s="32"/>
      <c r="L67" s="5"/>
      <c r="M67" s="5"/>
      <c r="N67" s="5"/>
      <c r="O67" s="32"/>
      <c r="P67" s="32"/>
      <c r="Q67" s="5"/>
      <c r="R67" s="5"/>
      <c r="S67" s="5"/>
      <c r="T67" s="34"/>
      <c r="U67" s="34"/>
      <c r="V67" s="34"/>
    </row>
    <row r="68" spans="1:22" ht="12.75" customHeight="1" x14ac:dyDescent="0.2">
      <c r="A68" s="3" t="s">
        <v>136</v>
      </c>
      <c r="B68" s="26">
        <f>+B69</f>
        <v>0</v>
      </c>
      <c r="C68" s="26">
        <f t="shared" ref="C68:S68" si="39">+C69</f>
        <v>0</v>
      </c>
      <c r="D68" s="26">
        <f t="shared" si="39"/>
        <v>0</v>
      </c>
      <c r="E68" s="26">
        <f t="shared" si="39"/>
        <v>101</v>
      </c>
      <c r="F68" s="26">
        <f t="shared" si="39"/>
        <v>0</v>
      </c>
      <c r="G68" s="26">
        <f t="shared" si="39"/>
        <v>101</v>
      </c>
      <c r="H68" s="26">
        <f t="shared" si="39"/>
        <v>0</v>
      </c>
      <c r="I68" s="26">
        <f t="shared" si="39"/>
        <v>101</v>
      </c>
      <c r="J68" s="26">
        <f t="shared" si="39"/>
        <v>0</v>
      </c>
      <c r="K68" s="26">
        <f t="shared" si="39"/>
        <v>0</v>
      </c>
      <c r="L68" s="26">
        <f t="shared" si="39"/>
        <v>101</v>
      </c>
      <c r="M68" s="26">
        <f t="shared" si="39"/>
        <v>0</v>
      </c>
      <c r="N68" s="26">
        <f t="shared" si="39"/>
        <v>101</v>
      </c>
      <c r="O68" s="26">
        <f t="shared" si="39"/>
        <v>0</v>
      </c>
      <c r="P68" s="26">
        <f t="shared" si="39"/>
        <v>0</v>
      </c>
      <c r="Q68" s="26">
        <f t="shared" si="39"/>
        <v>101</v>
      </c>
      <c r="R68" s="26">
        <f t="shared" si="39"/>
        <v>0</v>
      </c>
      <c r="S68" s="26">
        <f t="shared" si="39"/>
        <v>101</v>
      </c>
      <c r="T68" s="34"/>
      <c r="U68" s="34"/>
      <c r="V68" s="34"/>
    </row>
    <row r="69" spans="1:22" ht="12.75" customHeight="1" x14ac:dyDescent="0.2">
      <c r="A69" s="16" t="s">
        <v>137</v>
      </c>
      <c r="B69" s="15"/>
      <c r="C69" s="15"/>
      <c r="D69" s="15"/>
      <c r="E69" s="15">
        <v>101</v>
      </c>
      <c r="F69" s="15"/>
      <c r="G69" s="13">
        <f>+B69+E69</f>
        <v>101</v>
      </c>
      <c r="H69" s="13">
        <f>+C69+F69</f>
        <v>0</v>
      </c>
      <c r="I69" s="13">
        <f>SUM(G69:H69)</f>
        <v>101</v>
      </c>
      <c r="J69" s="32"/>
      <c r="K69" s="32"/>
      <c r="L69" s="5">
        <f>+G69+J69</f>
        <v>101</v>
      </c>
      <c r="M69" s="5">
        <f>+H69+K69</f>
        <v>0</v>
      </c>
      <c r="N69" s="5">
        <f>+L69+M69</f>
        <v>101</v>
      </c>
      <c r="O69" s="32"/>
      <c r="P69" s="32"/>
      <c r="Q69" s="5">
        <f>+L69+O69</f>
        <v>101</v>
      </c>
      <c r="R69" s="5">
        <f>+M69+P69</f>
        <v>0</v>
      </c>
      <c r="S69" s="5">
        <f>+Q69+R69</f>
        <v>101</v>
      </c>
      <c r="T69" s="34"/>
      <c r="U69" s="34"/>
      <c r="V69" s="34"/>
    </row>
    <row r="70" spans="1:22" ht="12.75" customHeight="1" x14ac:dyDescent="0.2">
      <c r="A70" s="5"/>
      <c r="B70" s="15"/>
      <c r="C70" s="15"/>
      <c r="D70" s="15"/>
      <c r="E70" s="15"/>
      <c r="F70" s="15"/>
      <c r="G70" s="13"/>
      <c r="H70" s="13"/>
      <c r="I70" s="13"/>
      <c r="J70" s="32"/>
      <c r="K70" s="32"/>
      <c r="L70" s="5"/>
      <c r="M70" s="5"/>
      <c r="N70" s="5"/>
      <c r="O70" s="32"/>
      <c r="P70" s="32"/>
      <c r="Q70" s="5"/>
      <c r="R70" s="5"/>
      <c r="S70" s="5"/>
      <c r="T70" s="34"/>
      <c r="U70" s="34"/>
      <c r="V70" s="34"/>
    </row>
    <row r="71" spans="1:22" ht="12.75" customHeight="1" x14ac:dyDescent="0.2">
      <c r="A71" s="5"/>
      <c r="B71" s="15"/>
      <c r="C71" s="15"/>
      <c r="D71" s="15"/>
      <c r="E71" s="15"/>
      <c r="F71" s="15"/>
      <c r="G71" s="15"/>
      <c r="H71" s="15"/>
      <c r="I71" s="15"/>
      <c r="J71" s="32"/>
      <c r="K71" s="32"/>
      <c r="L71" s="5"/>
      <c r="M71" s="5"/>
      <c r="N71" s="5"/>
      <c r="O71" s="32"/>
      <c r="P71" s="32"/>
      <c r="Q71" s="5"/>
      <c r="R71" s="5"/>
      <c r="S71" s="5"/>
      <c r="T71" s="34"/>
      <c r="U71" s="34"/>
      <c r="V71" s="34"/>
    </row>
    <row r="72" spans="1:22" ht="12.75" customHeight="1" x14ac:dyDescent="0.2">
      <c r="A72" s="3" t="s">
        <v>112</v>
      </c>
      <c r="B72" s="3">
        <f t="shared" ref="B72:S72" si="40">+B73</f>
        <v>889</v>
      </c>
      <c r="C72" s="3">
        <f t="shared" si="40"/>
        <v>0</v>
      </c>
      <c r="D72" s="3">
        <f t="shared" si="40"/>
        <v>889</v>
      </c>
      <c r="E72" s="3">
        <f t="shared" si="40"/>
        <v>0</v>
      </c>
      <c r="F72" s="3">
        <f t="shared" si="40"/>
        <v>0</v>
      </c>
      <c r="G72" s="3">
        <f t="shared" si="40"/>
        <v>889</v>
      </c>
      <c r="H72" s="3">
        <f t="shared" si="40"/>
        <v>0</v>
      </c>
      <c r="I72" s="3">
        <f t="shared" si="40"/>
        <v>889</v>
      </c>
      <c r="J72" s="3">
        <f t="shared" si="40"/>
        <v>0</v>
      </c>
      <c r="K72" s="3">
        <f t="shared" si="40"/>
        <v>0</v>
      </c>
      <c r="L72" s="3">
        <f t="shared" si="40"/>
        <v>889</v>
      </c>
      <c r="M72" s="3">
        <f t="shared" si="40"/>
        <v>0</v>
      </c>
      <c r="N72" s="3">
        <f t="shared" si="40"/>
        <v>889</v>
      </c>
      <c r="O72" s="3">
        <f t="shared" si="40"/>
        <v>0</v>
      </c>
      <c r="P72" s="3">
        <f t="shared" si="40"/>
        <v>0</v>
      </c>
      <c r="Q72" s="3">
        <f t="shared" si="40"/>
        <v>889</v>
      </c>
      <c r="R72" s="3">
        <f t="shared" si="40"/>
        <v>0</v>
      </c>
      <c r="S72" s="3">
        <f t="shared" si="40"/>
        <v>889</v>
      </c>
      <c r="T72" s="34"/>
      <c r="U72" s="34"/>
      <c r="V72" s="34"/>
    </row>
    <row r="73" spans="1:22" ht="12.75" customHeight="1" x14ac:dyDescent="0.2">
      <c r="A73" s="5" t="s">
        <v>113</v>
      </c>
      <c r="B73" s="15">
        <v>889</v>
      </c>
      <c r="C73" s="15"/>
      <c r="D73" s="15">
        <f>SUM(B73:C73)</f>
        <v>889</v>
      </c>
      <c r="E73" s="15"/>
      <c r="F73" s="15"/>
      <c r="G73" s="13">
        <f>+B73+E73</f>
        <v>889</v>
      </c>
      <c r="H73" s="13">
        <f>+C73+F73</f>
        <v>0</v>
      </c>
      <c r="I73" s="13">
        <f>SUM(G73:H73)</f>
        <v>889</v>
      </c>
      <c r="J73" s="32"/>
      <c r="K73" s="32"/>
      <c r="L73" s="5">
        <f>+G73+J73</f>
        <v>889</v>
      </c>
      <c r="M73" s="5">
        <f>+H73+K73</f>
        <v>0</v>
      </c>
      <c r="N73" s="5">
        <f>+L73+M73</f>
        <v>889</v>
      </c>
      <c r="O73" s="32"/>
      <c r="P73" s="32"/>
      <c r="Q73" s="5">
        <f>+L73+O73</f>
        <v>889</v>
      </c>
      <c r="R73" s="5">
        <f>+M73+P73</f>
        <v>0</v>
      </c>
      <c r="S73" s="5">
        <f>+Q73+R73</f>
        <v>889</v>
      </c>
      <c r="T73" s="34"/>
      <c r="U73" s="34"/>
      <c r="V73" s="34"/>
    </row>
    <row r="74" spans="1:22" ht="12.75" customHeight="1" x14ac:dyDescent="0.2">
      <c r="A74" s="5"/>
      <c r="B74" s="15"/>
      <c r="C74" s="15"/>
      <c r="D74" s="15"/>
      <c r="E74" s="15"/>
      <c r="F74" s="15"/>
      <c r="G74" s="13"/>
      <c r="H74" s="13"/>
      <c r="I74" s="13"/>
      <c r="J74" s="32"/>
      <c r="K74" s="32"/>
      <c r="L74" s="5"/>
      <c r="M74" s="5"/>
      <c r="N74" s="5"/>
      <c r="O74" s="32"/>
      <c r="P74" s="32"/>
      <c r="Q74" s="5"/>
      <c r="R74" s="5"/>
      <c r="S74" s="5"/>
      <c r="T74" s="34"/>
      <c r="U74" s="34"/>
      <c r="V74" s="34"/>
    </row>
    <row r="75" spans="1:22" ht="12.75" customHeight="1" x14ac:dyDescent="0.2">
      <c r="A75" s="3" t="s">
        <v>162</v>
      </c>
      <c r="B75" s="26">
        <f>SUM(B76:B77)</f>
        <v>0</v>
      </c>
      <c r="C75" s="26">
        <f t="shared" ref="C75:S75" si="41">SUM(C76:C77)</f>
        <v>0</v>
      </c>
      <c r="D75" s="26">
        <f t="shared" si="41"/>
        <v>0</v>
      </c>
      <c r="E75" s="26">
        <f t="shared" si="41"/>
        <v>0</v>
      </c>
      <c r="F75" s="26">
        <f t="shared" si="41"/>
        <v>0</v>
      </c>
      <c r="G75" s="26">
        <f t="shared" si="41"/>
        <v>0</v>
      </c>
      <c r="H75" s="26">
        <f t="shared" si="41"/>
        <v>0</v>
      </c>
      <c r="I75" s="26">
        <f t="shared" si="41"/>
        <v>0</v>
      </c>
      <c r="J75" s="26">
        <f t="shared" si="41"/>
        <v>635</v>
      </c>
      <c r="K75" s="26">
        <f t="shared" si="41"/>
        <v>0</v>
      </c>
      <c r="L75" s="26">
        <f t="shared" si="41"/>
        <v>635</v>
      </c>
      <c r="M75" s="26">
        <f t="shared" si="41"/>
        <v>0</v>
      </c>
      <c r="N75" s="26">
        <f t="shared" si="41"/>
        <v>635</v>
      </c>
      <c r="O75" s="26">
        <f t="shared" si="41"/>
        <v>38399</v>
      </c>
      <c r="P75" s="26">
        <f t="shared" si="41"/>
        <v>0</v>
      </c>
      <c r="Q75" s="26">
        <f t="shared" si="41"/>
        <v>39034</v>
      </c>
      <c r="R75" s="26">
        <f t="shared" si="41"/>
        <v>0</v>
      </c>
      <c r="S75" s="26">
        <f t="shared" si="41"/>
        <v>39034</v>
      </c>
      <c r="T75" s="34"/>
      <c r="U75" s="34"/>
      <c r="V75" s="34"/>
    </row>
    <row r="76" spans="1:22" ht="12.75" customHeight="1" x14ac:dyDescent="0.2">
      <c r="A76" s="5" t="s">
        <v>161</v>
      </c>
      <c r="B76" s="15"/>
      <c r="C76" s="15"/>
      <c r="D76" s="15"/>
      <c r="E76" s="15"/>
      <c r="F76" s="15"/>
      <c r="G76" s="13"/>
      <c r="H76" s="13"/>
      <c r="I76" s="13"/>
      <c r="J76" s="32">
        <v>635</v>
      </c>
      <c r="K76" s="32"/>
      <c r="L76" s="5">
        <f>+G76+J76</f>
        <v>635</v>
      </c>
      <c r="M76" s="5">
        <f>+H76+K76</f>
        <v>0</v>
      </c>
      <c r="N76" s="5">
        <f>+L76+M76</f>
        <v>635</v>
      </c>
      <c r="O76" s="32"/>
      <c r="P76" s="32"/>
      <c r="Q76" s="5">
        <f>+L76+O76</f>
        <v>635</v>
      </c>
      <c r="R76" s="5">
        <f>+M76+P76</f>
        <v>0</v>
      </c>
      <c r="S76" s="5">
        <f>+Q76+R76</f>
        <v>635</v>
      </c>
      <c r="T76" s="34"/>
      <c r="U76" s="34"/>
      <c r="V76" s="34"/>
    </row>
    <row r="77" spans="1:22" ht="12.75" customHeight="1" x14ac:dyDescent="0.2">
      <c r="A77" s="5" t="s">
        <v>178</v>
      </c>
      <c r="B77" s="15"/>
      <c r="C77" s="15"/>
      <c r="D77" s="15"/>
      <c r="E77" s="15"/>
      <c r="F77" s="15"/>
      <c r="G77" s="13"/>
      <c r="H77" s="13"/>
      <c r="I77" s="13"/>
      <c r="J77" s="32"/>
      <c r="K77" s="32"/>
      <c r="L77" s="5"/>
      <c r="M77" s="5"/>
      <c r="N77" s="5"/>
      <c r="O77" s="15">
        <v>38399</v>
      </c>
      <c r="P77" s="32"/>
      <c r="Q77" s="5">
        <f>+L77+O77</f>
        <v>38399</v>
      </c>
      <c r="R77" s="5">
        <f>+M77+P77</f>
        <v>0</v>
      </c>
      <c r="S77" s="5">
        <f>+Q77+R77</f>
        <v>38399</v>
      </c>
      <c r="T77" s="34"/>
      <c r="U77" s="34"/>
      <c r="V77" s="34"/>
    </row>
    <row r="78" spans="1:22" ht="12.75" customHeight="1" x14ac:dyDescent="0.2">
      <c r="A78" s="23"/>
      <c r="B78" s="15"/>
      <c r="C78" s="15"/>
      <c r="D78" s="15"/>
      <c r="E78" s="15"/>
      <c r="F78" s="15"/>
      <c r="G78" s="15"/>
      <c r="H78" s="15"/>
      <c r="I78" s="15"/>
      <c r="J78" s="32"/>
      <c r="K78" s="32"/>
      <c r="L78" s="5"/>
      <c r="M78" s="5"/>
      <c r="N78" s="5"/>
      <c r="O78" s="32"/>
      <c r="P78" s="32"/>
      <c r="Q78" s="5"/>
      <c r="R78" s="5"/>
      <c r="S78" s="5"/>
      <c r="T78" s="34"/>
      <c r="U78" s="34"/>
      <c r="V78" s="34"/>
    </row>
    <row r="79" spans="1:22" ht="12.75" customHeight="1" x14ac:dyDescent="0.2">
      <c r="A79" s="2" t="s">
        <v>6</v>
      </c>
      <c r="B79" s="3">
        <f t="shared" ref="B79:M79" si="42">SUM(B80:B85)</f>
        <v>25000</v>
      </c>
      <c r="C79" s="3">
        <f t="shared" si="42"/>
        <v>0</v>
      </c>
      <c r="D79" s="3">
        <f t="shared" si="42"/>
        <v>25000</v>
      </c>
      <c r="E79" s="3">
        <f t="shared" si="42"/>
        <v>0</v>
      </c>
      <c r="F79" s="3">
        <f t="shared" si="42"/>
        <v>0</v>
      </c>
      <c r="G79" s="3">
        <f t="shared" si="42"/>
        <v>25000</v>
      </c>
      <c r="H79" s="3">
        <f t="shared" si="42"/>
        <v>0</v>
      </c>
      <c r="I79" s="3">
        <f t="shared" si="42"/>
        <v>25000</v>
      </c>
      <c r="J79" s="3">
        <f t="shared" si="42"/>
        <v>408</v>
      </c>
      <c r="K79" s="3">
        <f t="shared" si="42"/>
        <v>0</v>
      </c>
      <c r="L79" s="3">
        <f t="shared" si="42"/>
        <v>25408</v>
      </c>
      <c r="M79" s="3">
        <f t="shared" si="42"/>
        <v>0</v>
      </c>
      <c r="N79" s="3">
        <f>SUM(N80:N85)</f>
        <v>25408</v>
      </c>
      <c r="O79" s="3">
        <f t="shared" ref="O79:S79" si="43">SUM(O80:O85)</f>
        <v>-8869</v>
      </c>
      <c r="P79" s="3">
        <f t="shared" si="43"/>
        <v>0</v>
      </c>
      <c r="Q79" s="3">
        <f t="shared" si="43"/>
        <v>16539</v>
      </c>
      <c r="R79" s="3">
        <f t="shared" si="43"/>
        <v>0</v>
      </c>
      <c r="S79" s="3">
        <f t="shared" si="43"/>
        <v>16539</v>
      </c>
      <c r="T79" s="34"/>
      <c r="U79" s="34"/>
      <c r="V79" s="34"/>
    </row>
    <row r="80" spans="1:22" ht="12.75" customHeight="1" x14ac:dyDescent="0.2">
      <c r="A80" s="4" t="s">
        <v>40</v>
      </c>
      <c r="B80" s="19">
        <v>2000</v>
      </c>
      <c r="C80" s="19"/>
      <c r="D80" s="19">
        <f>SUM(B80:C80)</f>
        <v>2000</v>
      </c>
      <c r="E80" s="19"/>
      <c r="F80" s="19"/>
      <c r="G80" s="13">
        <f t="shared" ref="G80:H84" si="44">+B80+E80</f>
        <v>2000</v>
      </c>
      <c r="H80" s="13">
        <f t="shared" si="44"/>
        <v>0</v>
      </c>
      <c r="I80" s="13">
        <f>SUM(G80:H80)</f>
        <v>2000</v>
      </c>
      <c r="J80" s="32"/>
      <c r="K80" s="32"/>
      <c r="L80" s="5">
        <f t="shared" ref="L80:M85" si="45">+G80+J80</f>
        <v>2000</v>
      </c>
      <c r="M80" s="5">
        <f t="shared" si="45"/>
        <v>0</v>
      </c>
      <c r="N80" s="5">
        <f t="shared" ref="N80:N85" si="46">+L80+M80</f>
        <v>2000</v>
      </c>
      <c r="O80" s="32"/>
      <c r="P80" s="32"/>
      <c r="Q80" s="5">
        <f t="shared" ref="Q80:R85" si="47">+L80+O80</f>
        <v>2000</v>
      </c>
      <c r="R80" s="5">
        <f t="shared" si="47"/>
        <v>0</v>
      </c>
      <c r="S80" s="5">
        <f t="shared" ref="S80:S85" si="48">+Q80+R80</f>
        <v>2000</v>
      </c>
      <c r="T80" s="34"/>
      <c r="U80" s="34"/>
      <c r="V80" s="34"/>
    </row>
    <row r="81" spans="1:22" ht="12.75" customHeight="1" x14ac:dyDescent="0.2">
      <c r="A81" s="4" t="s">
        <v>41</v>
      </c>
      <c r="B81" s="19">
        <v>2000</v>
      </c>
      <c r="C81" s="19"/>
      <c r="D81" s="19">
        <f>SUM(B81:C81)</f>
        <v>2000</v>
      </c>
      <c r="E81" s="19"/>
      <c r="F81" s="19"/>
      <c r="G81" s="13">
        <f t="shared" si="44"/>
        <v>2000</v>
      </c>
      <c r="H81" s="13">
        <f t="shared" si="44"/>
        <v>0</v>
      </c>
      <c r="I81" s="13">
        <f>SUM(G81:H81)</f>
        <v>2000</v>
      </c>
      <c r="J81" s="32"/>
      <c r="K81" s="32"/>
      <c r="L81" s="5">
        <f t="shared" si="45"/>
        <v>2000</v>
      </c>
      <c r="M81" s="5">
        <f t="shared" si="45"/>
        <v>0</v>
      </c>
      <c r="N81" s="5">
        <f t="shared" si="46"/>
        <v>2000</v>
      </c>
      <c r="O81" s="32"/>
      <c r="P81" s="32"/>
      <c r="Q81" s="5">
        <f t="shared" si="47"/>
        <v>2000</v>
      </c>
      <c r="R81" s="5">
        <f t="shared" si="47"/>
        <v>0</v>
      </c>
      <c r="S81" s="5">
        <f t="shared" si="48"/>
        <v>2000</v>
      </c>
      <c r="T81" s="34"/>
      <c r="U81" s="34"/>
      <c r="V81" s="34"/>
    </row>
    <row r="82" spans="1:22" ht="12.75" customHeight="1" x14ac:dyDescent="0.2">
      <c r="A82" s="4" t="s">
        <v>80</v>
      </c>
      <c r="B82" s="19">
        <v>5000</v>
      </c>
      <c r="C82" s="19"/>
      <c r="D82" s="19">
        <f>SUM(B82:C82)</f>
        <v>5000</v>
      </c>
      <c r="E82" s="19"/>
      <c r="F82" s="19"/>
      <c r="G82" s="13">
        <f t="shared" si="44"/>
        <v>5000</v>
      </c>
      <c r="H82" s="13">
        <f t="shared" si="44"/>
        <v>0</v>
      </c>
      <c r="I82" s="13">
        <f>SUM(G82:H82)</f>
        <v>5000</v>
      </c>
      <c r="J82" s="32"/>
      <c r="K82" s="32"/>
      <c r="L82" s="5">
        <f t="shared" si="45"/>
        <v>5000</v>
      </c>
      <c r="M82" s="5">
        <f t="shared" si="45"/>
        <v>0</v>
      </c>
      <c r="N82" s="5">
        <f t="shared" si="46"/>
        <v>5000</v>
      </c>
      <c r="O82" s="32"/>
      <c r="P82" s="32"/>
      <c r="Q82" s="5">
        <f t="shared" si="47"/>
        <v>5000</v>
      </c>
      <c r="R82" s="5">
        <f t="shared" si="47"/>
        <v>0</v>
      </c>
      <c r="S82" s="5">
        <f t="shared" si="48"/>
        <v>5000</v>
      </c>
      <c r="T82" s="34"/>
      <c r="U82" s="34"/>
      <c r="V82" s="34"/>
    </row>
    <row r="83" spans="1:22" ht="12.75" customHeight="1" x14ac:dyDescent="0.2">
      <c r="A83" s="4" t="s">
        <v>81</v>
      </c>
      <c r="B83" s="19">
        <v>6000</v>
      </c>
      <c r="C83" s="19"/>
      <c r="D83" s="19">
        <f>SUM(B83:C83)</f>
        <v>6000</v>
      </c>
      <c r="E83" s="19"/>
      <c r="F83" s="19"/>
      <c r="G83" s="13">
        <f t="shared" si="44"/>
        <v>6000</v>
      </c>
      <c r="H83" s="13">
        <f t="shared" si="44"/>
        <v>0</v>
      </c>
      <c r="I83" s="13">
        <f>SUM(G83:H83)</f>
        <v>6000</v>
      </c>
      <c r="J83" s="32"/>
      <c r="K83" s="32"/>
      <c r="L83" s="5">
        <f t="shared" si="45"/>
        <v>6000</v>
      </c>
      <c r="M83" s="5">
        <f t="shared" si="45"/>
        <v>0</v>
      </c>
      <c r="N83" s="5">
        <f t="shared" si="46"/>
        <v>6000</v>
      </c>
      <c r="O83" s="32"/>
      <c r="P83" s="32"/>
      <c r="Q83" s="5">
        <f t="shared" si="47"/>
        <v>6000</v>
      </c>
      <c r="R83" s="5">
        <f t="shared" si="47"/>
        <v>0</v>
      </c>
      <c r="S83" s="5">
        <f t="shared" si="48"/>
        <v>6000</v>
      </c>
      <c r="T83" s="34"/>
      <c r="U83" s="34"/>
      <c r="V83" s="34"/>
    </row>
    <row r="84" spans="1:22" ht="12.75" customHeight="1" x14ac:dyDescent="0.2">
      <c r="A84" s="4" t="s">
        <v>42</v>
      </c>
      <c r="B84" s="19">
        <v>10000</v>
      </c>
      <c r="C84" s="19"/>
      <c r="D84" s="19">
        <f>SUM(B84:C84)</f>
        <v>10000</v>
      </c>
      <c r="E84" s="19"/>
      <c r="F84" s="19"/>
      <c r="G84" s="13">
        <f t="shared" si="44"/>
        <v>10000</v>
      </c>
      <c r="H84" s="13">
        <f t="shared" si="44"/>
        <v>0</v>
      </c>
      <c r="I84" s="13">
        <f>SUM(G84:H84)</f>
        <v>10000</v>
      </c>
      <c r="J84" s="32"/>
      <c r="K84" s="32"/>
      <c r="L84" s="5">
        <f t="shared" si="45"/>
        <v>10000</v>
      </c>
      <c r="M84" s="5">
        <f t="shared" si="45"/>
        <v>0</v>
      </c>
      <c r="N84" s="5">
        <f t="shared" si="46"/>
        <v>10000</v>
      </c>
      <c r="O84" s="5">
        <v>-8869</v>
      </c>
      <c r="P84" s="32"/>
      <c r="Q84" s="5">
        <f t="shared" si="47"/>
        <v>1131</v>
      </c>
      <c r="R84" s="5">
        <f t="shared" si="47"/>
        <v>0</v>
      </c>
      <c r="S84" s="5">
        <f t="shared" si="48"/>
        <v>1131</v>
      </c>
      <c r="T84" s="34"/>
      <c r="U84" s="34"/>
      <c r="V84" s="34"/>
    </row>
    <row r="85" spans="1:22" ht="12.75" customHeight="1" x14ac:dyDescent="0.2">
      <c r="A85" s="4" t="s">
        <v>153</v>
      </c>
      <c r="B85" s="19"/>
      <c r="C85" s="19"/>
      <c r="D85" s="19"/>
      <c r="E85" s="19"/>
      <c r="F85" s="19"/>
      <c r="G85" s="13"/>
      <c r="H85" s="13"/>
      <c r="I85" s="13"/>
      <c r="J85" s="32">
        <v>408</v>
      </c>
      <c r="K85" s="32"/>
      <c r="L85" s="5">
        <f t="shared" si="45"/>
        <v>408</v>
      </c>
      <c r="M85" s="5">
        <f t="shared" si="45"/>
        <v>0</v>
      </c>
      <c r="N85" s="5">
        <f t="shared" si="46"/>
        <v>408</v>
      </c>
      <c r="O85" s="32"/>
      <c r="P85" s="32"/>
      <c r="Q85" s="5">
        <f t="shared" si="47"/>
        <v>408</v>
      </c>
      <c r="R85" s="5">
        <f t="shared" si="47"/>
        <v>0</v>
      </c>
      <c r="S85" s="5">
        <f t="shared" si="48"/>
        <v>408</v>
      </c>
      <c r="T85" s="34"/>
      <c r="U85" s="34"/>
      <c r="V85" s="34"/>
    </row>
    <row r="86" spans="1:22" ht="12.75" customHeight="1" x14ac:dyDescent="0.2">
      <c r="A86" s="4"/>
      <c r="B86" s="19"/>
      <c r="C86" s="19"/>
      <c r="D86" s="19"/>
      <c r="E86" s="19"/>
      <c r="F86" s="19"/>
      <c r="G86" s="19"/>
      <c r="H86" s="19"/>
      <c r="I86" s="19"/>
      <c r="J86" s="32"/>
      <c r="K86" s="32"/>
      <c r="L86" s="5"/>
      <c r="M86" s="5"/>
      <c r="N86" s="5"/>
      <c r="O86" s="32"/>
      <c r="P86" s="32"/>
      <c r="Q86" s="5"/>
      <c r="R86" s="5"/>
      <c r="S86" s="5"/>
      <c r="T86" s="34"/>
      <c r="U86" s="34"/>
      <c r="V86" s="34"/>
    </row>
    <row r="87" spans="1:22" ht="12.75" customHeight="1" x14ac:dyDescent="0.2">
      <c r="A87" s="2" t="s">
        <v>108</v>
      </c>
      <c r="B87" s="20">
        <f t="shared" ref="B87:N87" si="49">SUM(B88:B89)</f>
        <v>40000</v>
      </c>
      <c r="C87" s="20">
        <f t="shared" si="49"/>
        <v>0</v>
      </c>
      <c r="D87" s="20">
        <f t="shared" si="49"/>
        <v>40000</v>
      </c>
      <c r="E87" s="20">
        <f t="shared" si="49"/>
        <v>0</v>
      </c>
      <c r="F87" s="20">
        <f t="shared" si="49"/>
        <v>0</v>
      </c>
      <c r="G87" s="20">
        <f t="shared" si="49"/>
        <v>40000</v>
      </c>
      <c r="H87" s="20">
        <f t="shared" si="49"/>
        <v>0</v>
      </c>
      <c r="I87" s="20">
        <f t="shared" si="49"/>
        <v>40000</v>
      </c>
      <c r="J87" s="20">
        <f t="shared" si="49"/>
        <v>0</v>
      </c>
      <c r="K87" s="20">
        <f t="shared" si="49"/>
        <v>0</v>
      </c>
      <c r="L87" s="20">
        <f t="shared" si="49"/>
        <v>40000</v>
      </c>
      <c r="M87" s="20">
        <f t="shared" si="49"/>
        <v>0</v>
      </c>
      <c r="N87" s="20">
        <f t="shared" si="49"/>
        <v>40000</v>
      </c>
      <c r="O87" s="20">
        <f>SUM(O88:O89)</f>
        <v>-39000</v>
      </c>
      <c r="P87" s="20">
        <f t="shared" ref="P87:S87" si="50">SUM(P88:P89)</f>
        <v>0</v>
      </c>
      <c r="Q87" s="20">
        <f t="shared" si="50"/>
        <v>1000</v>
      </c>
      <c r="R87" s="20">
        <f t="shared" si="50"/>
        <v>0</v>
      </c>
      <c r="S87" s="20">
        <f t="shared" si="50"/>
        <v>1000</v>
      </c>
      <c r="T87" s="34"/>
      <c r="U87" s="34"/>
      <c r="V87" s="34"/>
    </row>
    <row r="88" spans="1:22" ht="12.75" customHeight="1" x14ac:dyDescent="0.2">
      <c r="A88" s="4" t="s">
        <v>109</v>
      </c>
      <c r="B88" s="19">
        <v>40000</v>
      </c>
      <c r="C88" s="19"/>
      <c r="D88" s="19">
        <f>SUM(B88:C88)</f>
        <v>40000</v>
      </c>
      <c r="E88" s="19"/>
      <c r="F88" s="19"/>
      <c r="G88" s="13">
        <f>+B88+E88</f>
        <v>40000</v>
      </c>
      <c r="H88" s="13">
        <f>+C88+F88</f>
        <v>0</v>
      </c>
      <c r="I88" s="13">
        <f>SUM(G88:H88)</f>
        <v>40000</v>
      </c>
      <c r="J88" s="32"/>
      <c r="K88" s="32"/>
      <c r="L88" s="5">
        <f>+G88+J88</f>
        <v>40000</v>
      </c>
      <c r="M88" s="5">
        <f>+H88+K88</f>
        <v>0</v>
      </c>
      <c r="N88" s="5">
        <f>+L88+M88</f>
        <v>40000</v>
      </c>
      <c r="O88" s="5">
        <v>-39000</v>
      </c>
      <c r="P88" s="32"/>
      <c r="Q88" s="5">
        <f>+L88+O88</f>
        <v>1000</v>
      </c>
      <c r="R88" s="5">
        <f>+M88+P88</f>
        <v>0</v>
      </c>
      <c r="S88" s="5">
        <f>+Q88+R88</f>
        <v>1000</v>
      </c>
      <c r="T88" s="34"/>
      <c r="U88" s="34"/>
      <c r="V88" s="34"/>
    </row>
    <row r="89" spans="1:22" ht="12.75" customHeight="1" x14ac:dyDescent="0.2">
      <c r="A89" s="4"/>
      <c r="B89" s="19"/>
      <c r="C89" s="19"/>
      <c r="D89" s="19"/>
      <c r="E89" s="19"/>
      <c r="F89" s="19"/>
      <c r="G89" s="13"/>
      <c r="H89" s="13"/>
      <c r="I89" s="13"/>
      <c r="J89" s="32"/>
      <c r="K89" s="32"/>
      <c r="L89" s="5"/>
      <c r="M89" s="5"/>
      <c r="N89" s="5"/>
      <c r="O89" s="32"/>
      <c r="P89" s="32"/>
      <c r="Q89" s="5"/>
      <c r="R89" s="5"/>
      <c r="S89" s="5"/>
      <c r="T89" s="34"/>
      <c r="U89" s="34"/>
      <c r="V89" s="34"/>
    </row>
    <row r="90" spans="1:22" ht="12.75" customHeight="1" x14ac:dyDescent="0.2">
      <c r="A90" s="4"/>
      <c r="B90" s="19"/>
      <c r="C90" s="19"/>
      <c r="D90" s="19"/>
      <c r="E90" s="19"/>
      <c r="F90" s="19"/>
      <c r="G90" s="19"/>
      <c r="H90" s="19"/>
      <c r="I90" s="19"/>
      <c r="J90" s="32"/>
      <c r="K90" s="32"/>
      <c r="L90" s="5"/>
      <c r="M90" s="5"/>
      <c r="N90" s="5"/>
      <c r="O90" s="32"/>
      <c r="P90" s="32"/>
      <c r="Q90" s="5"/>
      <c r="R90" s="5"/>
      <c r="S90" s="5"/>
      <c r="T90" s="34"/>
      <c r="U90" s="34"/>
      <c r="V90" s="34"/>
    </row>
    <row r="91" spans="1:22" ht="12.75" customHeight="1" x14ac:dyDescent="0.2">
      <c r="A91" s="3" t="s">
        <v>22</v>
      </c>
      <c r="B91" s="20">
        <f>SUM(B92:B112)</f>
        <v>259205</v>
      </c>
      <c r="C91" s="20">
        <f t="shared" ref="C91:S91" si="51">SUM(C92:C112)</f>
        <v>0</v>
      </c>
      <c r="D91" s="20">
        <f t="shared" si="51"/>
        <v>259205</v>
      </c>
      <c r="E91" s="20">
        <f t="shared" si="51"/>
        <v>976</v>
      </c>
      <c r="F91" s="20">
        <f t="shared" si="51"/>
        <v>0</v>
      </c>
      <c r="G91" s="20">
        <f t="shared" si="51"/>
        <v>260181</v>
      </c>
      <c r="H91" s="20">
        <f t="shared" si="51"/>
        <v>0</v>
      </c>
      <c r="I91" s="20">
        <f t="shared" si="51"/>
        <v>260181</v>
      </c>
      <c r="J91" s="20">
        <f t="shared" si="51"/>
        <v>14500</v>
      </c>
      <c r="K91" s="20">
        <f t="shared" si="51"/>
        <v>0</v>
      </c>
      <c r="L91" s="20">
        <f t="shared" si="51"/>
        <v>274681</v>
      </c>
      <c r="M91" s="20">
        <f t="shared" si="51"/>
        <v>0</v>
      </c>
      <c r="N91" s="20">
        <f t="shared" si="51"/>
        <v>274681</v>
      </c>
      <c r="O91" s="20">
        <f t="shared" si="51"/>
        <v>-162613</v>
      </c>
      <c r="P91" s="20">
        <f t="shared" si="51"/>
        <v>0</v>
      </c>
      <c r="Q91" s="20">
        <f t="shared" si="51"/>
        <v>112068</v>
      </c>
      <c r="R91" s="20">
        <f t="shared" si="51"/>
        <v>0</v>
      </c>
      <c r="S91" s="20">
        <f t="shared" si="51"/>
        <v>112068</v>
      </c>
      <c r="T91" s="34"/>
      <c r="U91" s="34"/>
      <c r="V91" s="34"/>
    </row>
    <row r="92" spans="1:22" ht="12.75" customHeight="1" x14ac:dyDescent="0.2">
      <c r="A92" s="5" t="s">
        <v>56</v>
      </c>
      <c r="B92" s="19">
        <v>40000</v>
      </c>
      <c r="C92" s="19"/>
      <c r="D92" s="19">
        <f>SUM(B92:C92)</f>
        <v>40000</v>
      </c>
      <c r="E92" s="19"/>
      <c r="F92" s="19"/>
      <c r="G92" s="13">
        <f>+B92+E92</f>
        <v>40000</v>
      </c>
      <c r="H92" s="13">
        <f>+C92+F92</f>
        <v>0</v>
      </c>
      <c r="I92" s="13">
        <f>SUM(G92:H92)</f>
        <v>40000</v>
      </c>
      <c r="J92" s="32"/>
      <c r="K92" s="32"/>
      <c r="L92" s="5">
        <f t="shared" ref="L92:M97" si="52">+G92+J92</f>
        <v>40000</v>
      </c>
      <c r="M92" s="5">
        <f t="shared" si="52"/>
        <v>0</v>
      </c>
      <c r="N92" s="5">
        <f t="shared" ref="N92:N97" si="53">+L92+M92</f>
        <v>40000</v>
      </c>
      <c r="O92" s="5">
        <v>-35000</v>
      </c>
      <c r="P92" s="32"/>
      <c r="Q92" s="5">
        <f t="shared" ref="Q92:Q112" si="54">+L92+O92</f>
        <v>5000</v>
      </c>
      <c r="R92" s="5">
        <f t="shared" ref="R92:R112" si="55">+M92+P92</f>
        <v>0</v>
      </c>
      <c r="S92" s="5">
        <f t="shared" ref="S92:S110" si="56">+Q92+R92</f>
        <v>5000</v>
      </c>
      <c r="T92" s="34"/>
      <c r="U92" s="34"/>
      <c r="V92" s="34"/>
    </row>
    <row r="93" spans="1:22" ht="12.75" customHeight="1" x14ac:dyDescent="0.2">
      <c r="A93" s="5" t="s">
        <v>66</v>
      </c>
      <c r="B93" s="19">
        <v>12700</v>
      </c>
      <c r="C93" s="19"/>
      <c r="D93" s="19">
        <f>SUM(B93:C93)</f>
        <v>12700</v>
      </c>
      <c r="E93" s="19"/>
      <c r="F93" s="19"/>
      <c r="G93" s="13">
        <f t="shared" ref="G93:G106" si="57">+B93+E93</f>
        <v>12700</v>
      </c>
      <c r="H93" s="13">
        <f t="shared" ref="H93:H106" si="58">+C93+F93</f>
        <v>0</v>
      </c>
      <c r="I93" s="13">
        <f t="shared" ref="I93:I106" si="59">SUM(G93:H93)</f>
        <v>12700</v>
      </c>
      <c r="J93" s="32"/>
      <c r="K93" s="32"/>
      <c r="L93" s="5">
        <f t="shared" si="52"/>
        <v>12700</v>
      </c>
      <c r="M93" s="5">
        <f t="shared" si="52"/>
        <v>0</v>
      </c>
      <c r="N93" s="5">
        <f t="shared" si="53"/>
        <v>12700</v>
      </c>
      <c r="O93" s="5">
        <v>-12700</v>
      </c>
      <c r="P93" s="32"/>
      <c r="Q93" s="5">
        <f t="shared" si="54"/>
        <v>0</v>
      </c>
      <c r="R93" s="5">
        <f t="shared" si="55"/>
        <v>0</v>
      </c>
      <c r="S93" s="5">
        <f t="shared" si="56"/>
        <v>0</v>
      </c>
      <c r="T93" s="34"/>
      <c r="U93" s="34"/>
      <c r="V93" s="34"/>
    </row>
    <row r="94" spans="1:22" ht="12.75" customHeight="1" x14ac:dyDescent="0.2">
      <c r="A94" s="5" t="s">
        <v>82</v>
      </c>
      <c r="B94" s="19">
        <v>20000</v>
      </c>
      <c r="C94" s="19"/>
      <c r="D94" s="19">
        <f>SUM(B94:C94)</f>
        <v>20000</v>
      </c>
      <c r="E94" s="19"/>
      <c r="F94" s="19"/>
      <c r="G94" s="13">
        <f t="shared" si="57"/>
        <v>20000</v>
      </c>
      <c r="H94" s="13">
        <f t="shared" si="58"/>
        <v>0</v>
      </c>
      <c r="I94" s="13">
        <f t="shared" si="59"/>
        <v>20000</v>
      </c>
      <c r="J94" s="32"/>
      <c r="K94" s="32"/>
      <c r="L94" s="5">
        <f t="shared" si="52"/>
        <v>20000</v>
      </c>
      <c r="M94" s="5">
        <f t="shared" si="52"/>
        <v>0</v>
      </c>
      <c r="N94" s="5">
        <f t="shared" si="53"/>
        <v>20000</v>
      </c>
      <c r="O94" s="5">
        <v>-15000</v>
      </c>
      <c r="P94" s="32"/>
      <c r="Q94" s="5">
        <f t="shared" si="54"/>
        <v>5000</v>
      </c>
      <c r="R94" s="5">
        <f t="shared" si="55"/>
        <v>0</v>
      </c>
      <c r="S94" s="5">
        <f t="shared" si="56"/>
        <v>5000</v>
      </c>
      <c r="T94" s="34"/>
      <c r="U94" s="34"/>
      <c r="V94" s="34"/>
    </row>
    <row r="95" spans="1:22" ht="12.75" customHeight="1" x14ac:dyDescent="0.2">
      <c r="A95" s="5" t="s">
        <v>83</v>
      </c>
      <c r="B95" s="19">
        <v>120</v>
      </c>
      <c r="C95" s="19"/>
      <c r="D95" s="19">
        <f>SUM(B95:C95)</f>
        <v>120</v>
      </c>
      <c r="E95" s="19"/>
      <c r="F95" s="19"/>
      <c r="G95" s="13">
        <f t="shared" si="57"/>
        <v>120</v>
      </c>
      <c r="H95" s="13">
        <f t="shared" si="58"/>
        <v>0</v>
      </c>
      <c r="I95" s="13">
        <f t="shared" si="59"/>
        <v>120</v>
      </c>
      <c r="J95" s="32"/>
      <c r="K95" s="32"/>
      <c r="L95" s="5">
        <f t="shared" si="52"/>
        <v>120</v>
      </c>
      <c r="M95" s="5">
        <f t="shared" si="52"/>
        <v>0</v>
      </c>
      <c r="N95" s="5">
        <f t="shared" si="53"/>
        <v>120</v>
      </c>
      <c r="O95" s="5"/>
      <c r="P95" s="32"/>
      <c r="Q95" s="5">
        <f t="shared" si="54"/>
        <v>120</v>
      </c>
      <c r="R95" s="5">
        <f t="shared" si="55"/>
        <v>0</v>
      </c>
      <c r="S95" s="5">
        <f t="shared" si="56"/>
        <v>120</v>
      </c>
      <c r="T95" s="34"/>
      <c r="U95" s="34"/>
      <c r="V95" s="34"/>
    </row>
    <row r="96" spans="1:22" ht="12.75" customHeight="1" x14ac:dyDescent="0.2">
      <c r="A96" s="5" t="s">
        <v>84</v>
      </c>
      <c r="B96" s="19">
        <v>8000</v>
      </c>
      <c r="C96" s="19"/>
      <c r="D96" s="19">
        <f t="shared" ref="D96:D106" si="60">SUM(B96:C96)</f>
        <v>8000</v>
      </c>
      <c r="E96" s="19"/>
      <c r="F96" s="19"/>
      <c r="G96" s="13">
        <f t="shared" si="57"/>
        <v>8000</v>
      </c>
      <c r="H96" s="13">
        <f t="shared" si="58"/>
        <v>0</v>
      </c>
      <c r="I96" s="13">
        <f t="shared" si="59"/>
        <v>8000</v>
      </c>
      <c r="J96" s="32"/>
      <c r="K96" s="32"/>
      <c r="L96" s="5">
        <f t="shared" si="52"/>
        <v>8000</v>
      </c>
      <c r="M96" s="5">
        <f t="shared" si="52"/>
        <v>0</v>
      </c>
      <c r="N96" s="5">
        <f t="shared" si="53"/>
        <v>8000</v>
      </c>
      <c r="O96" s="5">
        <v>-8000</v>
      </c>
      <c r="P96" s="32"/>
      <c r="Q96" s="5">
        <f t="shared" si="54"/>
        <v>0</v>
      </c>
      <c r="R96" s="5">
        <f t="shared" si="55"/>
        <v>0</v>
      </c>
      <c r="S96" s="5">
        <f t="shared" si="56"/>
        <v>0</v>
      </c>
      <c r="T96" s="34"/>
      <c r="U96" s="34"/>
      <c r="V96" s="34"/>
    </row>
    <row r="97" spans="1:22" ht="12.75" customHeight="1" x14ac:dyDescent="0.2">
      <c r="A97" s="5" t="s">
        <v>85</v>
      </c>
      <c r="B97" s="19">
        <v>8255</v>
      </c>
      <c r="C97" s="19"/>
      <c r="D97" s="19">
        <f t="shared" si="60"/>
        <v>8255</v>
      </c>
      <c r="E97" s="19"/>
      <c r="F97" s="19"/>
      <c r="G97" s="13">
        <f t="shared" si="57"/>
        <v>8255</v>
      </c>
      <c r="H97" s="13">
        <f t="shared" si="58"/>
        <v>0</v>
      </c>
      <c r="I97" s="13">
        <f t="shared" si="59"/>
        <v>8255</v>
      </c>
      <c r="J97" s="32"/>
      <c r="K97" s="32"/>
      <c r="L97" s="5">
        <f t="shared" si="52"/>
        <v>8255</v>
      </c>
      <c r="M97" s="5">
        <f t="shared" si="52"/>
        <v>0</v>
      </c>
      <c r="N97" s="5">
        <f t="shared" si="53"/>
        <v>8255</v>
      </c>
      <c r="O97" s="5"/>
      <c r="P97" s="32"/>
      <c r="Q97" s="5">
        <f t="shared" si="54"/>
        <v>8255</v>
      </c>
      <c r="R97" s="5">
        <f t="shared" si="55"/>
        <v>0</v>
      </c>
      <c r="S97" s="5">
        <f t="shared" si="56"/>
        <v>8255</v>
      </c>
      <c r="T97" s="34"/>
      <c r="U97" s="34"/>
      <c r="V97" s="34"/>
    </row>
    <row r="98" spans="1:22" ht="12.75" customHeight="1" x14ac:dyDescent="0.2">
      <c r="A98" s="5" t="s">
        <v>86</v>
      </c>
      <c r="B98" s="19">
        <v>8550</v>
      </c>
      <c r="C98" s="19"/>
      <c r="D98" s="19">
        <f t="shared" si="60"/>
        <v>8550</v>
      </c>
      <c r="E98" s="19"/>
      <c r="F98" s="19"/>
      <c r="G98" s="13">
        <f t="shared" si="57"/>
        <v>8550</v>
      </c>
      <c r="H98" s="13">
        <f t="shared" si="58"/>
        <v>0</v>
      </c>
      <c r="I98" s="13">
        <f t="shared" si="59"/>
        <v>8550</v>
      </c>
      <c r="J98" s="32"/>
      <c r="K98" s="32"/>
      <c r="L98" s="5">
        <f t="shared" ref="L98:L175" si="61">+G98+J98</f>
        <v>8550</v>
      </c>
      <c r="M98" s="5">
        <f t="shared" ref="M98:M175" si="62">+H98+K98</f>
        <v>0</v>
      </c>
      <c r="N98" s="5">
        <f t="shared" ref="N98:N175" si="63">+L98+M98</f>
        <v>8550</v>
      </c>
      <c r="O98" s="5">
        <v>-8550</v>
      </c>
      <c r="P98" s="32"/>
      <c r="Q98" s="5">
        <f t="shared" si="54"/>
        <v>0</v>
      </c>
      <c r="R98" s="5">
        <f t="shared" si="55"/>
        <v>0</v>
      </c>
      <c r="S98" s="5">
        <f t="shared" si="56"/>
        <v>0</v>
      </c>
      <c r="T98" s="34"/>
      <c r="U98" s="34"/>
      <c r="V98" s="34"/>
    </row>
    <row r="99" spans="1:22" ht="12.75" customHeight="1" x14ac:dyDescent="0.2">
      <c r="A99" s="5" t="s">
        <v>87</v>
      </c>
      <c r="B99" s="19">
        <v>25000</v>
      </c>
      <c r="C99" s="19"/>
      <c r="D99" s="19">
        <f t="shared" si="60"/>
        <v>25000</v>
      </c>
      <c r="E99" s="19"/>
      <c r="F99" s="19"/>
      <c r="G99" s="13">
        <f t="shared" si="57"/>
        <v>25000</v>
      </c>
      <c r="H99" s="13">
        <f t="shared" si="58"/>
        <v>0</v>
      </c>
      <c r="I99" s="13">
        <f t="shared" si="59"/>
        <v>25000</v>
      </c>
      <c r="J99" s="32"/>
      <c r="K99" s="32"/>
      <c r="L99" s="5">
        <f t="shared" si="61"/>
        <v>25000</v>
      </c>
      <c r="M99" s="5">
        <f t="shared" si="62"/>
        <v>0</v>
      </c>
      <c r="N99" s="5">
        <f t="shared" si="63"/>
        <v>25000</v>
      </c>
      <c r="O99" s="5">
        <v>18969</v>
      </c>
      <c r="P99" s="32"/>
      <c r="Q99" s="5">
        <f t="shared" si="54"/>
        <v>43969</v>
      </c>
      <c r="R99" s="5">
        <f t="shared" si="55"/>
        <v>0</v>
      </c>
      <c r="S99" s="5">
        <f t="shared" si="56"/>
        <v>43969</v>
      </c>
      <c r="T99" s="34"/>
      <c r="U99" s="34"/>
      <c r="V99" s="34"/>
    </row>
    <row r="100" spans="1:22" ht="12.75" customHeight="1" x14ac:dyDescent="0.2">
      <c r="A100" s="5" t="s">
        <v>88</v>
      </c>
      <c r="B100" s="19">
        <v>63000</v>
      </c>
      <c r="C100" s="19"/>
      <c r="D100" s="19">
        <f t="shared" si="60"/>
        <v>63000</v>
      </c>
      <c r="E100" s="19"/>
      <c r="F100" s="19"/>
      <c r="G100" s="13">
        <f t="shared" si="57"/>
        <v>63000</v>
      </c>
      <c r="H100" s="13">
        <f t="shared" si="58"/>
        <v>0</v>
      </c>
      <c r="I100" s="13">
        <f t="shared" si="59"/>
        <v>63000</v>
      </c>
      <c r="J100" s="32"/>
      <c r="K100" s="32"/>
      <c r="L100" s="5">
        <f t="shared" si="61"/>
        <v>63000</v>
      </c>
      <c r="M100" s="5">
        <f t="shared" si="62"/>
        <v>0</v>
      </c>
      <c r="N100" s="5">
        <f t="shared" si="63"/>
        <v>63000</v>
      </c>
      <c r="O100" s="5">
        <v>-50000</v>
      </c>
      <c r="P100" s="32"/>
      <c r="Q100" s="5">
        <f t="shared" si="54"/>
        <v>13000</v>
      </c>
      <c r="R100" s="5">
        <f t="shared" si="55"/>
        <v>0</v>
      </c>
      <c r="S100" s="5">
        <f t="shared" si="56"/>
        <v>13000</v>
      </c>
      <c r="T100" s="34"/>
      <c r="U100" s="34"/>
      <c r="V100" s="34"/>
    </row>
    <row r="101" spans="1:22" ht="12.75" customHeight="1" x14ac:dyDescent="0.2">
      <c r="A101" s="5" t="s">
        <v>89</v>
      </c>
      <c r="B101" s="19">
        <v>4000</v>
      </c>
      <c r="C101" s="19"/>
      <c r="D101" s="19">
        <f t="shared" si="60"/>
        <v>4000</v>
      </c>
      <c r="E101" s="19"/>
      <c r="F101" s="19"/>
      <c r="G101" s="13">
        <f t="shared" si="57"/>
        <v>4000</v>
      </c>
      <c r="H101" s="13">
        <f t="shared" si="58"/>
        <v>0</v>
      </c>
      <c r="I101" s="13">
        <f t="shared" si="59"/>
        <v>4000</v>
      </c>
      <c r="J101" s="32"/>
      <c r="K101" s="32"/>
      <c r="L101" s="5">
        <f t="shared" si="61"/>
        <v>4000</v>
      </c>
      <c r="M101" s="5">
        <f t="shared" si="62"/>
        <v>0</v>
      </c>
      <c r="N101" s="5">
        <f t="shared" si="63"/>
        <v>4000</v>
      </c>
      <c r="O101" s="5">
        <v>-4000</v>
      </c>
      <c r="P101" s="32"/>
      <c r="Q101" s="5">
        <f t="shared" si="54"/>
        <v>0</v>
      </c>
      <c r="R101" s="5">
        <f t="shared" si="55"/>
        <v>0</v>
      </c>
      <c r="S101" s="5">
        <f t="shared" si="56"/>
        <v>0</v>
      </c>
      <c r="T101" s="34"/>
      <c r="U101" s="34"/>
      <c r="V101" s="34"/>
    </row>
    <row r="102" spans="1:22" ht="12.75" customHeight="1" x14ac:dyDescent="0.2">
      <c r="A102" s="5" t="s">
        <v>90</v>
      </c>
      <c r="B102" s="19">
        <v>5000</v>
      </c>
      <c r="C102" s="19"/>
      <c r="D102" s="19">
        <f t="shared" si="60"/>
        <v>5000</v>
      </c>
      <c r="E102" s="19"/>
      <c r="F102" s="19"/>
      <c r="G102" s="13">
        <f t="shared" si="57"/>
        <v>5000</v>
      </c>
      <c r="H102" s="13">
        <f t="shared" si="58"/>
        <v>0</v>
      </c>
      <c r="I102" s="13">
        <f t="shared" si="59"/>
        <v>5000</v>
      </c>
      <c r="J102" s="32"/>
      <c r="K102" s="32"/>
      <c r="L102" s="5">
        <f t="shared" si="61"/>
        <v>5000</v>
      </c>
      <c r="M102" s="5">
        <f t="shared" si="62"/>
        <v>0</v>
      </c>
      <c r="N102" s="5">
        <f t="shared" si="63"/>
        <v>5000</v>
      </c>
      <c r="O102" s="5">
        <v>-5000</v>
      </c>
      <c r="P102" s="32"/>
      <c r="Q102" s="5">
        <f t="shared" si="54"/>
        <v>0</v>
      </c>
      <c r="R102" s="5">
        <f t="shared" si="55"/>
        <v>0</v>
      </c>
      <c r="S102" s="5">
        <f t="shared" si="56"/>
        <v>0</v>
      </c>
      <c r="T102" s="34"/>
      <c r="U102" s="34"/>
      <c r="V102" s="34"/>
    </row>
    <row r="103" spans="1:22" ht="12.75" customHeight="1" x14ac:dyDescent="0.2">
      <c r="A103" s="5" t="s">
        <v>91</v>
      </c>
      <c r="B103" s="19">
        <v>5000</v>
      </c>
      <c r="C103" s="19"/>
      <c r="D103" s="19">
        <f t="shared" si="60"/>
        <v>5000</v>
      </c>
      <c r="E103" s="19"/>
      <c r="F103" s="19"/>
      <c r="G103" s="13">
        <f t="shared" si="57"/>
        <v>5000</v>
      </c>
      <c r="H103" s="13">
        <f t="shared" si="58"/>
        <v>0</v>
      </c>
      <c r="I103" s="13">
        <f t="shared" si="59"/>
        <v>5000</v>
      </c>
      <c r="J103" s="32"/>
      <c r="K103" s="32"/>
      <c r="L103" s="5">
        <f t="shared" si="61"/>
        <v>5000</v>
      </c>
      <c r="M103" s="5">
        <f t="shared" si="62"/>
        <v>0</v>
      </c>
      <c r="N103" s="5">
        <f t="shared" si="63"/>
        <v>5000</v>
      </c>
      <c r="O103" s="5">
        <v>-5000</v>
      </c>
      <c r="P103" s="32"/>
      <c r="Q103" s="5">
        <f t="shared" si="54"/>
        <v>0</v>
      </c>
      <c r="R103" s="5">
        <f t="shared" si="55"/>
        <v>0</v>
      </c>
      <c r="S103" s="5">
        <f t="shared" si="56"/>
        <v>0</v>
      </c>
      <c r="T103" s="34"/>
      <c r="U103" s="34"/>
      <c r="V103" s="34"/>
    </row>
    <row r="104" spans="1:22" ht="12.75" customHeight="1" x14ac:dyDescent="0.2">
      <c r="A104" s="5" t="s">
        <v>92</v>
      </c>
      <c r="B104" s="19">
        <v>5000</v>
      </c>
      <c r="C104" s="19"/>
      <c r="D104" s="19">
        <f t="shared" si="60"/>
        <v>5000</v>
      </c>
      <c r="E104" s="19"/>
      <c r="F104" s="19"/>
      <c r="G104" s="13">
        <f t="shared" si="57"/>
        <v>5000</v>
      </c>
      <c r="H104" s="13">
        <f t="shared" si="58"/>
        <v>0</v>
      </c>
      <c r="I104" s="13">
        <f t="shared" si="59"/>
        <v>5000</v>
      </c>
      <c r="J104" s="32"/>
      <c r="K104" s="32"/>
      <c r="L104" s="5">
        <f t="shared" si="61"/>
        <v>5000</v>
      </c>
      <c r="M104" s="5">
        <f t="shared" si="62"/>
        <v>0</v>
      </c>
      <c r="N104" s="5">
        <f t="shared" si="63"/>
        <v>5000</v>
      </c>
      <c r="O104" s="5">
        <v>-5000</v>
      </c>
      <c r="P104" s="32"/>
      <c r="Q104" s="5">
        <f t="shared" si="54"/>
        <v>0</v>
      </c>
      <c r="R104" s="5">
        <f t="shared" si="55"/>
        <v>0</v>
      </c>
      <c r="S104" s="5">
        <f t="shared" si="56"/>
        <v>0</v>
      </c>
      <c r="T104" s="34"/>
      <c r="U104" s="34"/>
      <c r="V104" s="34"/>
    </row>
    <row r="105" spans="1:22" ht="12.75" customHeight="1" x14ac:dyDescent="0.2">
      <c r="A105" s="5" t="s">
        <v>93</v>
      </c>
      <c r="B105" s="19">
        <v>5500</v>
      </c>
      <c r="C105" s="19"/>
      <c r="D105" s="19">
        <f t="shared" si="60"/>
        <v>5500</v>
      </c>
      <c r="E105" s="19"/>
      <c r="F105" s="19"/>
      <c r="G105" s="13">
        <f t="shared" si="57"/>
        <v>5500</v>
      </c>
      <c r="H105" s="13">
        <f t="shared" si="58"/>
        <v>0</v>
      </c>
      <c r="I105" s="13">
        <f t="shared" si="59"/>
        <v>5500</v>
      </c>
      <c r="J105" s="32"/>
      <c r="K105" s="32"/>
      <c r="L105" s="5">
        <f t="shared" si="61"/>
        <v>5500</v>
      </c>
      <c r="M105" s="5">
        <f t="shared" si="62"/>
        <v>0</v>
      </c>
      <c r="N105" s="5">
        <f t="shared" si="63"/>
        <v>5500</v>
      </c>
      <c r="O105" s="5">
        <v>-5000</v>
      </c>
      <c r="P105" s="32"/>
      <c r="Q105" s="5">
        <f t="shared" si="54"/>
        <v>500</v>
      </c>
      <c r="R105" s="5">
        <f t="shared" si="55"/>
        <v>0</v>
      </c>
      <c r="S105" s="5">
        <f t="shared" si="56"/>
        <v>500</v>
      </c>
      <c r="T105" s="34"/>
      <c r="U105" s="34"/>
      <c r="V105" s="34"/>
    </row>
    <row r="106" spans="1:22" ht="12.75" customHeight="1" x14ac:dyDescent="0.2">
      <c r="A106" s="5" t="s">
        <v>105</v>
      </c>
      <c r="B106" s="19">
        <v>39080</v>
      </c>
      <c r="C106" s="19"/>
      <c r="D106" s="19">
        <f t="shared" si="60"/>
        <v>39080</v>
      </c>
      <c r="E106" s="19"/>
      <c r="F106" s="19"/>
      <c r="G106" s="13">
        <f t="shared" si="57"/>
        <v>39080</v>
      </c>
      <c r="H106" s="13">
        <f t="shared" si="58"/>
        <v>0</v>
      </c>
      <c r="I106" s="13">
        <f t="shared" si="59"/>
        <v>39080</v>
      </c>
      <c r="J106" s="32"/>
      <c r="K106" s="32"/>
      <c r="L106" s="5">
        <f t="shared" si="61"/>
        <v>39080</v>
      </c>
      <c r="M106" s="5">
        <f t="shared" si="62"/>
        <v>0</v>
      </c>
      <c r="N106" s="5">
        <f t="shared" si="63"/>
        <v>39080</v>
      </c>
      <c r="O106" s="5">
        <v>-39080</v>
      </c>
      <c r="P106" s="32"/>
      <c r="Q106" s="5">
        <f t="shared" si="54"/>
        <v>0</v>
      </c>
      <c r="R106" s="5">
        <f t="shared" si="55"/>
        <v>0</v>
      </c>
      <c r="S106" s="5">
        <f t="shared" si="56"/>
        <v>0</v>
      </c>
      <c r="T106" s="34"/>
      <c r="U106" s="34"/>
      <c r="V106" s="34"/>
    </row>
    <row r="107" spans="1:22" ht="12.75" customHeight="1" x14ac:dyDescent="0.2">
      <c r="A107" s="16" t="s">
        <v>38</v>
      </c>
      <c r="B107" s="15">
        <v>10000</v>
      </c>
      <c r="C107" s="15"/>
      <c r="D107" s="15">
        <f>SUM(B107:C107)</f>
        <v>10000</v>
      </c>
      <c r="E107" s="15"/>
      <c r="F107" s="15"/>
      <c r="G107" s="13">
        <f>+B107+E107</f>
        <v>10000</v>
      </c>
      <c r="H107" s="13">
        <f>+C107+F107</f>
        <v>0</v>
      </c>
      <c r="I107" s="13">
        <f>SUM(G107:H107)</f>
        <v>10000</v>
      </c>
      <c r="J107" s="32"/>
      <c r="K107" s="32"/>
      <c r="L107" s="5">
        <f t="shared" si="61"/>
        <v>10000</v>
      </c>
      <c r="M107" s="5">
        <f t="shared" si="62"/>
        <v>0</v>
      </c>
      <c r="N107" s="5">
        <f t="shared" si="63"/>
        <v>10000</v>
      </c>
      <c r="O107" s="5"/>
      <c r="P107" s="32"/>
      <c r="Q107" s="5">
        <f t="shared" si="54"/>
        <v>10000</v>
      </c>
      <c r="R107" s="5">
        <f t="shared" si="55"/>
        <v>0</v>
      </c>
      <c r="S107" s="5">
        <f t="shared" si="56"/>
        <v>10000</v>
      </c>
      <c r="T107" s="34"/>
      <c r="U107" s="34"/>
      <c r="V107" s="34"/>
    </row>
    <row r="108" spans="1:22" ht="12.75" customHeight="1" x14ac:dyDescent="0.2">
      <c r="A108" s="16" t="s">
        <v>133</v>
      </c>
      <c r="B108" s="15"/>
      <c r="C108" s="15"/>
      <c r="D108" s="15"/>
      <c r="E108" s="15">
        <v>976</v>
      </c>
      <c r="F108" s="15"/>
      <c r="G108" s="13">
        <f>+B108+E108</f>
        <v>976</v>
      </c>
      <c r="H108" s="13">
        <f>+C108+F108</f>
        <v>0</v>
      </c>
      <c r="I108" s="13">
        <f>SUM(G108:H108)</f>
        <v>976</v>
      </c>
      <c r="J108" s="32"/>
      <c r="K108" s="32"/>
      <c r="L108" s="5">
        <f t="shared" si="61"/>
        <v>976</v>
      </c>
      <c r="M108" s="5">
        <f t="shared" si="62"/>
        <v>0</v>
      </c>
      <c r="N108" s="5">
        <f t="shared" si="63"/>
        <v>976</v>
      </c>
      <c r="O108" s="5"/>
      <c r="P108" s="32"/>
      <c r="Q108" s="5">
        <f t="shared" si="54"/>
        <v>976</v>
      </c>
      <c r="R108" s="5">
        <f t="shared" si="55"/>
        <v>0</v>
      </c>
      <c r="S108" s="5">
        <f t="shared" si="56"/>
        <v>976</v>
      </c>
      <c r="T108" s="34"/>
      <c r="U108" s="34"/>
      <c r="V108" s="34"/>
    </row>
    <row r="109" spans="1:22" ht="12.75" customHeight="1" x14ac:dyDescent="0.2">
      <c r="A109" s="16" t="s">
        <v>152</v>
      </c>
      <c r="B109" s="15"/>
      <c r="C109" s="15"/>
      <c r="D109" s="15"/>
      <c r="E109" s="15"/>
      <c r="F109" s="15"/>
      <c r="G109" s="13"/>
      <c r="H109" s="13"/>
      <c r="I109" s="13"/>
      <c r="J109" s="5">
        <v>13384</v>
      </c>
      <c r="K109" s="32"/>
      <c r="L109" s="5">
        <f>+G109+J109</f>
        <v>13384</v>
      </c>
      <c r="M109" s="5">
        <f>+H109+K109</f>
        <v>0</v>
      </c>
      <c r="N109" s="5">
        <f>+L109+M109</f>
        <v>13384</v>
      </c>
      <c r="O109" s="5"/>
      <c r="P109" s="32"/>
      <c r="Q109" s="5">
        <f t="shared" si="54"/>
        <v>13384</v>
      </c>
      <c r="R109" s="5">
        <f t="shared" si="55"/>
        <v>0</v>
      </c>
      <c r="S109" s="5">
        <f t="shared" si="56"/>
        <v>13384</v>
      </c>
      <c r="T109" s="34"/>
      <c r="U109" s="34"/>
      <c r="V109" s="34"/>
    </row>
    <row r="110" spans="1:22" ht="12.75" customHeight="1" x14ac:dyDescent="0.2">
      <c r="A110" s="16" t="s">
        <v>158</v>
      </c>
      <c r="B110" s="15"/>
      <c r="C110" s="15"/>
      <c r="D110" s="15"/>
      <c r="E110" s="15"/>
      <c r="F110" s="15"/>
      <c r="G110" s="13"/>
      <c r="H110" s="13"/>
      <c r="I110" s="13"/>
      <c r="J110" s="5">
        <v>1116</v>
      </c>
      <c r="K110" s="32"/>
      <c r="L110" s="5">
        <f>+G110+J110</f>
        <v>1116</v>
      </c>
      <c r="M110" s="5">
        <f>+H110+K110</f>
        <v>0</v>
      </c>
      <c r="N110" s="5">
        <f>+L110+M110</f>
        <v>1116</v>
      </c>
      <c r="O110" s="5">
        <v>100</v>
      </c>
      <c r="P110" s="32"/>
      <c r="Q110" s="5">
        <f t="shared" si="54"/>
        <v>1216</v>
      </c>
      <c r="R110" s="5">
        <f t="shared" si="55"/>
        <v>0</v>
      </c>
      <c r="S110" s="5">
        <f t="shared" si="56"/>
        <v>1216</v>
      </c>
      <c r="T110" s="34"/>
      <c r="U110" s="34"/>
      <c r="V110" s="34"/>
    </row>
    <row r="111" spans="1:22" ht="12.75" customHeight="1" x14ac:dyDescent="0.2">
      <c r="A111" s="16" t="s">
        <v>171</v>
      </c>
      <c r="B111" s="15"/>
      <c r="C111" s="15"/>
      <c r="D111" s="15"/>
      <c r="E111" s="15"/>
      <c r="F111" s="15"/>
      <c r="G111" s="13"/>
      <c r="H111" s="13"/>
      <c r="I111" s="13"/>
      <c r="J111" s="5"/>
      <c r="K111" s="32"/>
      <c r="L111" s="5"/>
      <c r="M111" s="5"/>
      <c r="N111" s="5"/>
      <c r="O111" s="5">
        <v>10225</v>
      </c>
      <c r="P111" s="32"/>
      <c r="Q111" s="5">
        <f t="shared" si="54"/>
        <v>10225</v>
      </c>
      <c r="R111" s="5">
        <f t="shared" si="55"/>
        <v>0</v>
      </c>
      <c r="S111" s="5">
        <f>+Q111+R111</f>
        <v>10225</v>
      </c>
      <c r="T111" s="34"/>
      <c r="U111" s="34"/>
      <c r="V111" s="34"/>
    </row>
    <row r="112" spans="1:22" ht="12.75" customHeight="1" x14ac:dyDescent="0.2">
      <c r="A112" s="16" t="s">
        <v>175</v>
      </c>
      <c r="B112" s="15"/>
      <c r="C112" s="15"/>
      <c r="D112" s="15"/>
      <c r="E112" s="15"/>
      <c r="F112" s="15"/>
      <c r="G112" s="13"/>
      <c r="H112" s="13"/>
      <c r="I112" s="13"/>
      <c r="J112" s="5"/>
      <c r="K112" s="32"/>
      <c r="L112" s="5"/>
      <c r="M112" s="5"/>
      <c r="N112" s="5"/>
      <c r="O112" s="5">
        <v>423</v>
      </c>
      <c r="P112" s="32"/>
      <c r="Q112" s="5">
        <f t="shared" si="54"/>
        <v>423</v>
      </c>
      <c r="R112" s="5">
        <f t="shared" si="55"/>
        <v>0</v>
      </c>
      <c r="S112" s="5">
        <f>+Q112+R112</f>
        <v>423</v>
      </c>
      <c r="T112" s="34"/>
      <c r="U112" s="34"/>
      <c r="V112" s="34"/>
    </row>
    <row r="113" spans="1:22" ht="12.75" customHeight="1" x14ac:dyDescent="0.2">
      <c r="A113" s="5"/>
      <c r="B113" s="19"/>
      <c r="C113" s="19"/>
      <c r="D113" s="19"/>
      <c r="E113" s="19"/>
      <c r="F113" s="19"/>
      <c r="G113" s="19"/>
      <c r="H113" s="19"/>
      <c r="I113" s="19"/>
      <c r="J113" s="32"/>
      <c r="K113" s="32"/>
      <c r="L113" s="5"/>
      <c r="M113" s="5"/>
      <c r="N113" s="5"/>
      <c r="O113" s="32"/>
      <c r="P113" s="32"/>
      <c r="Q113" s="5"/>
      <c r="R113" s="5"/>
      <c r="S113" s="5"/>
      <c r="T113" s="34"/>
      <c r="U113" s="34"/>
      <c r="V113" s="34"/>
    </row>
    <row r="114" spans="1:22" ht="12.75" customHeight="1" x14ac:dyDescent="0.2">
      <c r="A114" s="3" t="s">
        <v>37</v>
      </c>
      <c r="B114" s="20">
        <f t="shared" ref="B114:M114" si="64">SUM(B115:B116)</f>
        <v>6000</v>
      </c>
      <c r="C114" s="20">
        <f t="shared" si="64"/>
        <v>0</v>
      </c>
      <c r="D114" s="20">
        <f t="shared" si="64"/>
        <v>6000</v>
      </c>
      <c r="E114" s="20">
        <f t="shared" si="64"/>
        <v>0</v>
      </c>
      <c r="F114" s="20">
        <f t="shared" si="64"/>
        <v>0</v>
      </c>
      <c r="G114" s="20">
        <f t="shared" si="64"/>
        <v>6000</v>
      </c>
      <c r="H114" s="20">
        <f t="shared" si="64"/>
        <v>0</v>
      </c>
      <c r="I114" s="20">
        <f t="shared" si="64"/>
        <v>6000</v>
      </c>
      <c r="J114" s="20">
        <f t="shared" si="64"/>
        <v>2563</v>
      </c>
      <c r="K114" s="20">
        <f t="shared" si="64"/>
        <v>0</v>
      </c>
      <c r="L114" s="20">
        <f t="shared" si="64"/>
        <v>8563</v>
      </c>
      <c r="M114" s="20">
        <f t="shared" si="64"/>
        <v>0</v>
      </c>
      <c r="N114" s="20">
        <f>SUM(N115:N116)</f>
        <v>8563</v>
      </c>
      <c r="O114" s="20">
        <f t="shared" ref="O114:S114" si="65">SUM(O115:O116)</f>
        <v>0</v>
      </c>
      <c r="P114" s="20">
        <f t="shared" si="65"/>
        <v>0</v>
      </c>
      <c r="Q114" s="20">
        <f t="shared" si="65"/>
        <v>8563</v>
      </c>
      <c r="R114" s="20">
        <f t="shared" si="65"/>
        <v>0</v>
      </c>
      <c r="S114" s="20">
        <f t="shared" si="65"/>
        <v>8563</v>
      </c>
      <c r="T114" s="34"/>
      <c r="U114" s="34"/>
      <c r="V114" s="34"/>
    </row>
    <row r="115" spans="1:22" ht="12.75" customHeight="1" x14ac:dyDescent="0.2">
      <c r="A115" s="5" t="s">
        <v>43</v>
      </c>
      <c r="B115" s="19">
        <v>6000</v>
      </c>
      <c r="C115" s="19"/>
      <c r="D115" s="19">
        <f>SUM(B115:C115)</f>
        <v>6000</v>
      </c>
      <c r="E115" s="19"/>
      <c r="F115" s="19"/>
      <c r="G115" s="13">
        <f>+B115+E115</f>
        <v>6000</v>
      </c>
      <c r="H115" s="13">
        <f>+C115+F115</f>
        <v>0</v>
      </c>
      <c r="I115" s="13">
        <f>SUM(G115:H115)</f>
        <v>6000</v>
      </c>
      <c r="J115" s="32"/>
      <c r="K115" s="32"/>
      <c r="L115" s="5">
        <f t="shared" si="61"/>
        <v>6000</v>
      </c>
      <c r="M115" s="5">
        <f t="shared" si="62"/>
        <v>0</v>
      </c>
      <c r="N115" s="5">
        <f t="shared" si="63"/>
        <v>6000</v>
      </c>
      <c r="O115" s="32"/>
      <c r="P115" s="32"/>
      <c r="Q115" s="5">
        <f>+L115+O115</f>
        <v>6000</v>
      </c>
      <c r="R115" s="5">
        <f>+M115+P115</f>
        <v>0</v>
      </c>
      <c r="S115" s="5">
        <f>+Q115+R115</f>
        <v>6000</v>
      </c>
      <c r="T115" s="34"/>
      <c r="U115" s="34"/>
      <c r="V115" s="34"/>
    </row>
    <row r="116" spans="1:22" ht="12.75" customHeight="1" x14ac:dyDescent="0.2">
      <c r="A116" s="5" t="s">
        <v>157</v>
      </c>
      <c r="B116" s="19"/>
      <c r="C116" s="19"/>
      <c r="D116" s="19"/>
      <c r="E116" s="19"/>
      <c r="F116" s="19"/>
      <c r="G116" s="13"/>
      <c r="H116" s="13"/>
      <c r="I116" s="13"/>
      <c r="J116" s="5">
        <v>2563</v>
      </c>
      <c r="K116" s="32"/>
      <c r="L116" s="5">
        <f>+G116+J116</f>
        <v>2563</v>
      </c>
      <c r="M116" s="5">
        <f>+H116+K116</f>
        <v>0</v>
      </c>
      <c r="N116" s="5">
        <f>+L116+M116</f>
        <v>2563</v>
      </c>
      <c r="O116" s="5"/>
      <c r="P116" s="32"/>
      <c r="Q116" s="5">
        <f>+L116+O116</f>
        <v>2563</v>
      </c>
      <c r="R116" s="5">
        <f>+M116+P116</f>
        <v>0</v>
      </c>
      <c r="S116" s="5">
        <f>+Q116+R116</f>
        <v>2563</v>
      </c>
      <c r="T116" s="34"/>
      <c r="U116" s="34"/>
      <c r="V116" s="34"/>
    </row>
    <row r="117" spans="1:22" ht="12.75" customHeight="1" x14ac:dyDescent="0.2">
      <c r="A117" s="5"/>
      <c r="B117" s="19"/>
      <c r="C117" s="19"/>
      <c r="D117" s="19"/>
      <c r="E117" s="19"/>
      <c r="F117" s="19"/>
      <c r="G117" s="13"/>
      <c r="H117" s="13"/>
      <c r="I117" s="13"/>
      <c r="J117" s="32"/>
      <c r="K117" s="32"/>
      <c r="L117" s="5"/>
      <c r="M117" s="5"/>
      <c r="N117" s="5"/>
      <c r="O117" s="32"/>
      <c r="P117" s="32"/>
      <c r="Q117" s="5"/>
      <c r="R117" s="5"/>
      <c r="S117" s="5"/>
      <c r="T117" s="34"/>
      <c r="U117" s="34"/>
      <c r="V117" s="34"/>
    </row>
    <row r="118" spans="1:22" ht="12.75" customHeight="1" x14ac:dyDescent="0.2">
      <c r="A118" s="3" t="s">
        <v>187</v>
      </c>
      <c r="B118" s="20">
        <f>+B119</f>
        <v>0</v>
      </c>
      <c r="C118" s="20">
        <f t="shared" ref="C118:S118" si="66">+C119</f>
        <v>0</v>
      </c>
      <c r="D118" s="20">
        <f t="shared" si="66"/>
        <v>0</v>
      </c>
      <c r="E118" s="20">
        <f t="shared" si="66"/>
        <v>0</v>
      </c>
      <c r="F118" s="20">
        <f t="shared" si="66"/>
        <v>0</v>
      </c>
      <c r="G118" s="20">
        <f t="shared" si="66"/>
        <v>0</v>
      </c>
      <c r="H118" s="20">
        <f t="shared" si="66"/>
        <v>0</v>
      </c>
      <c r="I118" s="20">
        <f t="shared" si="66"/>
        <v>0</v>
      </c>
      <c r="J118" s="20">
        <f t="shared" si="66"/>
        <v>0</v>
      </c>
      <c r="K118" s="20">
        <f t="shared" si="66"/>
        <v>0</v>
      </c>
      <c r="L118" s="20">
        <f t="shared" si="66"/>
        <v>0</v>
      </c>
      <c r="M118" s="20">
        <f t="shared" si="66"/>
        <v>0</v>
      </c>
      <c r="N118" s="20">
        <f t="shared" si="66"/>
        <v>0</v>
      </c>
      <c r="O118" s="20">
        <f t="shared" si="66"/>
        <v>918</v>
      </c>
      <c r="P118" s="20">
        <f t="shared" si="66"/>
        <v>0</v>
      </c>
      <c r="Q118" s="20">
        <f t="shared" si="66"/>
        <v>918</v>
      </c>
      <c r="R118" s="20">
        <f t="shared" si="66"/>
        <v>0</v>
      </c>
      <c r="S118" s="20">
        <f t="shared" si="66"/>
        <v>918</v>
      </c>
      <c r="T118" s="34"/>
      <c r="U118" s="34"/>
      <c r="V118" s="34"/>
    </row>
    <row r="119" spans="1:22" ht="12.75" customHeight="1" x14ac:dyDescent="0.2">
      <c r="A119" s="32" t="s">
        <v>188</v>
      </c>
      <c r="B119" s="19"/>
      <c r="C119" s="19"/>
      <c r="D119" s="19"/>
      <c r="E119" s="19"/>
      <c r="F119" s="19"/>
      <c r="G119" s="13"/>
      <c r="H119" s="13"/>
      <c r="I119" s="13"/>
      <c r="J119" s="32"/>
      <c r="K119" s="32"/>
      <c r="L119" s="5"/>
      <c r="M119" s="5"/>
      <c r="N119" s="5"/>
      <c r="O119" s="32">
        <v>918</v>
      </c>
      <c r="P119" s="32"/>
      <c r="Q119" s="5">
        <f>+L119+O119</f>
        <v>918</v>
      </c>
      <c r="R119" s="5">
        <f>+M119+P119</f>
        <v>0</v>
      </c>
      <c r="S119" s="5">
        <f>+N119+Q119</f>
        <v>918</v>
      </c>
      <c r="T119" s="34"/>
      <c r="U119" s="34"/>
      <c r="V119" s="34"/>
    </row>
    <row r="120" spans="1:22" ht="12.75" customHeight="1" x14ac:dyDescent="0.2">
      <c r="A120" s="5"/>
      <c r="B120" s="19"/>
      <c r="C120" s="19"/>
      <c r="D120" s="19"/>
      <c r="E120" s="19"/>
      <c r="F120" s="19"/>
      <c r="G120" s="13"/>
      <c r="H120" s="13"/>
      <c r="I120" s="13"/>
      <c r="J120" s="32"/>
      <c r="K120" s="32"/>
      <c r="L120" s="5"/>
      <c r="M120" s="5"/>
      <c r="N120" s="5"/>
      <c r="O120" s="32"/>
      <c r="P120" s="32"/>
      <c r="Q120" s="5"/>
      <c r="R120" s="5"/>
      <c r="S120" s="5"/>
      <c r="T120" s="34"/>
      <c r="U120" s="34"/>
      <c r="V120" s="34"/>
    </row>
    <row r="121" spans="1:22" ht="12.75" customHeight="1" x14ac:dyDescent="0.2">
      <c r="A121" s="3" t="s">
        <v>150</v>
      </c>
      <c r="B121" s="20">
        <f>+B122</f>
        <v>0</v>
      </c>
      <c r="C121" s="20">
        <f t="shared" ref="C121:S121" si="67">+C122</f>
        <v>0</v>
      </c>
      <c r="D121" s="20">
        <f t="shared" si="67"/>
        <v>0</v>
      </c>
      <c r="E121" s="20">
        <f t="shared" si="67"/>
        <v>0</v>
      </c>
      <c r="F121" s="20">
        <f t="shared" si="67"/>
        <v>521</v>
      </c>
      <c r="G121" s="20">
        <f t="shared" si="67"/>
        <v>0</v>
      </c>
      <c r="H121" s="20">
        <f t="shared" si="67"/>
        <v>521</v>
      </c>
      <c r="I121" s="20">
        <f t="shared" si="67"/>
        <v>521</v>
      </c>
      <c r="J121" s="20">
        <f t="shared" si="67"/>
        <v>0</v>
      </c>
      <c r="K121" s="20">
        <f t="shared" si="67"/>
        <v>0</v>
      </c>
      <c r="L121" s="20">
        <f t="shared" si="67"/>
        <v>0</v>
      </c>
      <c r="M121" s="20">
        <f t="shared" si="67"/>
        <v>521</v>
      </c>
      <c r="N121" s="20">
        <f t="shared" si="67"/>
        <v>521</v>
      </c>
      <c r="O121" s="20">
        <f t="shared" si="67"/>
        <v>0</v>
      </c>
      <c r="P121" s="20">
        <f t="shared" si="67"/>
        <v>0</v>
      </c>
      <c r="Q121" s="20">
        <f t="shared" si="67"/>
        <v>0</v>
      </c>
      <c r="R121" s="20">
        <f t="shared" si="67"/>
        <v>521</v>
      </c>
      <c r="S121" s="20">
        <f t="shared" si="67"/>
        <v>521</v>
      </c>
      <c r="T121" s="34"/>
      <c r="U121" s="34"/>
      <c r="V121" s="34"/>
    </row>
    <row r="122" spans="1:22" ht="12.75" customHeight="1" x14ac:dyDescent="0.2">
      <c r="A122" s="32" t="s">
        <v>151</v>
      </c>
      <c r="B122" s="19"/>
      <c r="C122" s="19"/>
      <c r="D122" s="19"/>
      <c r="E122" s="19"/>
      <c r="F122" s="19">
        <v>521</v>
      </c>
      <c r="G122" s="13">
        <f>+B122+E122</f>
        <v>0</v>
      </c>
      <c r="H122" s="13">
        <f>+C122+F122</f>
        <v>521</v>
      </c>
      <c r="I122" s="13">
        <f>SUM(G122:H122)</f>
        <v>521</v>
      </c>
      <c r="J122" s="32"/>
      <c r="K122" s="32"/>
      <c r="L122" s="5">
        <f t="shared" si="61"/>
        <v>0</v>
      </c>
      <c r="M122" s="5">
        <f t="shared" si="62"/>
        <v>521</v>
      </c>
      <c r="N122" s="5">
        <f t="shared" si="63"/>
        <v>521</v>
      </c>
      <c r="O122" s="32"/>
      <c r="P122" s="32"/>
      <c r="Q122" s="5">
        <f>+L122+O122</f>
        <v>0</v>
      </c>
      <c r="R122" s="5">
        <f>+M122+P122</f>
        <v>521</v>
      </c>
      <c r="S122" s="5">
        <f>+Q122+R122</f>
        <v>521</v>
      </c>
      <c r="T122" s="34"/>
      <c r="U122" s="34"/>
      <c r="V122" s="34"/>
    </row>
    <row r="123" spans="1:22" ht="12.75" customHeight="1" x14ac:dyDescent="0.2">
      <c r="A123" s="22"/>
      <c r="B123" s="15"/>
      <c r="C123" s="15"/>
      <c r="D123" s="19"/>
      <c r="E123" s="15"/>
      <c r="F123" s="15"/>
      <c r="G123" s="15"/>
      <c r="H123" s="15"/>
      <c r="I123" s="19"/>
      <c r="J123" s="32"/>
      <c r="K123" s="32"/>
      <c r="L123" s="5"/>
      <c r="M123" s="5"/>
      <c r="N123" s="5"/>
      <c r="O123" s="32"/>
      <c r="P123" s="32"/>
      <c r="Q123" s="5"/>
      <c r="R123" s="5"/>
      <c r="S123" s="5"/>
      <c r="T123" s="34"/>
      <c r="U123" s="34"/>
      <c r="V123" s="34"/>
    </row>
    <row r="124" spans="1:22" ht="12.75" customHeight="1" x14ac:dyDescent="0.2">
      <c r="A124" s="2" t="s">
        <v>55</v>
      </c>
      <c r="B124" s="26">
        <f>B125</f>
        <v>2000</v>
      </c>
      <c r="C124" s="26">
        <f t="shared" ref="C124:S124" si="68">C125</f>
        <v>0</v>
      </c>
      <c r="D124" s="26">
        <f t="shared" si="68"/>
        <v>2000</v>
      </c>
      <c r="E124" s="26">
        <f>E125</f>
        <v>0</v>
      </c>
      <c r="F124" s="26">
        <f t="shared" si="68"/>
        <v>0</v>
      </c>
      <c r="G124" s="26">
        <f>G125</f>
        <v>2000</v>
      </c>
      <c r="H124" s="26">
        <f t="shared" si="68"/>
        <v>0</v>
      </c>
      <c r="I124" s="26">
        <f t="shared" si="68"/>
        <v>2000</v>
      </c>
      <c r="J124" s="26">
        <f t="shared" si="68"/>
        <v>0</v>
      </c>
      <c r="K124" s="26">
        <f t="shared" si="68"/>
        <v>0</v>
      </c>
      <c r="L124" s="26">
        <f t="shared" si="68"/>
        <v>2000</v>
      </c>
      <c r="M124" s="26">
        <f t="shared" si="68"/>
        <v>0</v>
      </c>
      <c r="N124" s="26">
        <f t="shared" si="68"/>
        <v>2000</v>
      </c>
      <c r="O124" s="26">
        <f t="shared" si="68"/>
        <v>0</v>
      </c>
      <c r="P124" s="26">
        <f t="shared" si="68"/>
        <v>0</v>
      </c>
      <c r="Q124" s="26">
        <f t="shared" si="68"/>
        <v>2000</v>
      </c>
      <c r="R124" s="26">
        <f t="shared" si="68"/>
        <v>0</v>
      </c>
      <c r="S124" s="26">
        <f t="shared" si="68"/>
        <v>2000</v>
      </c>
      <c r="T124" s="34"/>
      <c r="U124" s="34"/>
      <c r="V124" s="34"/>
    </row>
    <row r="125" spans="1:22" ht="12.75" customHeight="1" x14ac:dyDescent="0.2">
      <c r="A125" s="4" t="s">
        <v>57</v>
      </c>
      <c r="B125" s="15">
        <v>2000</v>
      </c>
      <c r="C125" s="15"/>
      <c r="D125" s="19">
        <f>SUM(B125:C125)</f>
        <v>2000</v>
      </c>
      <c r="E125" s="15"/>
      <c r="F125" s="15"/>
      <c r="G125" s="13">
        <f>+B125+E125</f>
        <v>2000</v>
      </c>
      <c r="H125" s="13">
        <f>+C125+F125</f>
        <v>0</v>
      </c>
      <c r="I125" s="13">
        <f>SUM(G125:H125)</f>
        <v>2000</v>
      </c>
      <c r="J125" s="32"/>
      <c r="K125" s="32"/>
      <c r="L125" s="5">
        <f t="shared" si="61"/>
        <v>2000</v>
      </c>
      <c r="M125" s="5">
        <f t="shared" si="62"/>
        <v>0</v>
      </c>
      <c r="N125" s="5">
        <f t="shared" si="63"/>
        <v>2000</v>
      </c>
      <c r="O125" s="32"/>
      <c r="P125" s="32"/>
      <c r="Q125" s="5">
        <f>+L125+O125</f>
        <v>2000</v>
      </c>
      <c r="R125" s="5">
        <f>+M125+P125</f>
        <v>0</v>
      </c>
      <c r="S125" s="5">
        <f>+Q125+R125</f>
        <v>2000</v>
      </c>
      <c r="T125" s="34"/>
      <c r="U125" s="34"/>
      <c r="V125" s="34"/>
    </row>
    <row r="126" spans="1:22" ht="12.75" customHeight="1" x14ac:dyDescent="0.2">
      <c r="A126" s="4"/>
      <c r="B126" s="15"/>
      <c r="C126" s="15"/>
      <c r="D126" s="19"/>
      <c r="E126" s="15"/>
      <c r="F126" s="15"/>
      <c r="G126" s="13"/>
      <c r="H126" s="13"/>
      <c r="I126" s="13"/>
      <c r="J126" s="32"/>
      <c r="K126" s="32"/>
      <c r="L126" s="5"/>
      <c r="M126" s="5"/>
      <c r="N126" s="5"/>
      <c r="O126" s="32"/>
      <c r="P126" s="32"/>
      <c r="Q126" s="5"/>
      <c r="R126" s="5"/>
      <c r="S126" s="5"/>
      <c r="T126" s="34"/>
      <c r="U126" s="34"/>
      <c r="V126" s="34"/>
    </row>
    <row r="127" spans="1:22" ht="12.75" customHeight="1" x14ac:dyDescent="0.2">
      <c r="A127" s="2" t="s">
        <v>135</v>
      </c>
      <c r="B127" s="26">
        <f>+B128</f>
        <v>0</v>
      </c>
      <c r="C127" s="26">
        <f t="shared" ref="C127:S127" si="69">+C128</f>
        <v>0</v>
      </c>
      <c r="D127" s="26">
        <f t="shared" si="69"/>
        <v>0</v>
      </c>
      <c r="E127" s="26">
        <f t="shared" si="69"/>
        <v>2204</v>
      </c>
      <c r="F127" s="26">
        <f t="shared" si="69"/>
        <v>0</v>
      </c>
      <c r="G127" s="26">
        <f t="shared" si="69"/>
        <v>2204</v>
      </c>
      <c r="H127" s="26">
        <f t="shared" si="69"/>
        <v>0</v>
      </c>
      <c r="I127" s="26">
        <f t="shared" si="69"/>
        <v>2204</v>
      </c>
      <c r="J127" s="26">
        <f t="shared" si="69"/>
        <v>0</v>
      </c>
      <c r="K127" s="26">
        <f t="shared" si="69"/>
        <v>0</v>
      </c>
      <c r="L127" s="26">
        <f t="shared" si="69"/>
        <v>2204</v>
      </c>
      <c r="M127" s="26">
        <f t="shared" si="69"/>
        <v>0</v>
      </c>
      <c r="N127" s="26">
        <f t="shared" si="69"/>
        <v>2204</v>
      </c>
      <c r="O127" s="26">
        <f t="shared" si="69"/>
        <v>0</v>
      </c>
      <c r="P127" s="26">
        <f t="shared" si="69"/>
        <v>0</v>
      </c>
      <c r="Q127" s="26">
        <f t="shared" si="69"/>
        <v>2204</v>
      </c>
      <c r="R127" s="26">
        <f t="shared" si="69"/>
        <v>0</v>
      </c>
      <c r="S127" s="26">
        <f t="shared" si="69"/>
        <v>2204</v>
      </c>
      <c r="T127" s="34"/>
      <c r="U127" s="34"/>
      <c r="V127" s="34"/>
    </row>
    <row r="128" spans="1:22" ht="12.75" customHeight="1" x14ac:dyDescent="0.2">
      <c r="A128" s="4" t="s">
        <v>134</v>
      </c>
      <c r="B128" s="15"/>
      <c r="C128" s="15"/>
      <c r="D128" s="19"/>
      <c r="E128" s="15">
        <v>2204</v>
      </c>
      <c r="F128" s="15"/>
      <c r="G128" s="13">
        <f>+B128+E128</f>
        <v>2204</v>
      </c>
      <c r="H128" s="13">
        <f>+C128+F128</f>
        <v>0</v>
      </c>
      <c r="I128" s="13">
        <f>SUM(G128:H128)</f>
        <v>2204</v>
      </c>
      <c r="J128" s="32"/>
      <c r="K128" s="32"/>
      <c r="L128" s="5">
        <f t="shared" si="61"/>
        <v>2204</v>
      </c>
      <c r="M128" s="5">
        <f t="shared" si="62"/>
        <v>0</v>
      </c>
      <c r="N128" s="5">
        <f t="shared" si="63"/>
        <v>2204</v>
      </c>
      <c r="O128" s="32"/>
      <c r="P128" s="32"/>
      <c r="Q128" s="5">
        <f>+L128+O128</f>
        <v>2204</v>
      </c>
      <c r="R128" s="5">
        <f>+M128+P128</f>
        <v>0</v>
      </c>
      <c r="S128" s="5">
        <f>+Q128+R128</f>
        <v>2204</v>
      </c>
      <c r="T128" s="34"/>
      <c r="U128" s="34"/>
      <c r="V128" s="34"/>
    </row>
    <row r="129" spans="1:22" ht="12.75" customHeight="1" x14ac:dyDescent="0.2">
      <c r="A129" s="19"/>
      <c r="B129" s="15"/>
      <c r="C129" s="15"/>
      <c r="D129" s="19"/>
      <c r="E129" s="15"/>
      <c r="F129" s="15"/>
      <c r="G129" s="15"/>
      <c r="H129" s="15"/>
      <c r="I129" s="19"/>
      <c r="J129" s="32"/>
      <c r="K129" s="32"/>
      <c r="L129" s="5"/>
      <c r="M129" s="5"/>
      <c r="N129" s="5"/>
      <c r="O129" s="32"/>
      <c r="P129" s="32"/>
      <c r="Q129" s="5"/>
      <c r="R129" s="5"/>
      <c r="S129" s="5"/>
      <c r="T129" s="34"/>
      <c r="U129" s="34"/>
      <c r="V129" s="34"/>
    </row>
    <row r="130" spans="1:22" ht="12.75" customHeight="1" x14ac:dyDescent="0.2">
      <c r="A130" s="2" t="s">
        <v>12</v>
      </c>
      <c r="B130" s="20">
        <f t="shared" ref="B130:N130" si="70">SUM(B131:B135)</f>
        <v>18700</v>
      </c>
      <c r="C130" s="20">
        <f t="shared" si="70"/>
        <v>0</v>
      </c>
      <c r="D130" s="20">
        <f t="shared" si="70"/>
        <v>18700</v>
      </c>
      <c r="E130" s="20">
        <f t="shared" si="70"/>
        <v>0</v>
      </c>
      <c r="F130" s="20">
        <f t="shared" si="70"/>
        <v>0</v>
      </c>
      <c r="G130" s="20">
        <f t="shared" si="70"/>
        <v>18700</v>
      </c>
      <c r="H130" s="20">
        <f t="shared" si="70"/>
        <v>0</v>
      </c>
      <c r="I130" s="20">
        <f t="shared" si="70"/>
        <v>18700</v>
      </c>
      <c r="J130" s="20">
        <f t="shared" si="70"/>
        <v>0</v>
      </c>
      <c r="K130" s="20">
        <f t="shared" si="70"/>
        <v>0</v>
      </c>
      <c r="L130" s="20">
        <f t="shared" si="70"/>
        <v>18700</v>
      </c>
      <c r="M130" s="20">
        <f t="shared" si="70"/>
        <v>0</v>
      </c>
      <c r="N130" s="20">
        <f t="shared" si="70"/>
        <v>18700</v>
      </c>
      <c r="O130" s="20">
        <f t="shared" ref="O130:S130" si="71">SUM(O131:O135)</f>
        <v>-8350</v>
      </c>
      <c r="P130" s="20">
        <f t="shared" si="71"/>
        <v>0</v>
      </c>
      <c r="Q130" s="20">
        <f t="shared" si="71"/>
        <v>10350</v>
      </c>
      <c r="R130" s="20">
        <f t="shared" si="71"/>
        <v>0</v>
      </c>
      <c r="S130" s="20">
        <f t="shared" si="71"/>
        <v>10350</v>
      </c>
      <c r="T130" s="34"/>
      <c r="U130" s="34"/>
      <c r="V130" s="34"/>
    </row>
    <row r="131" spans="1:22" ht="12.75" customHeight="1" x14ac:dyDescent="0.2">
      <c r="A131" s="4" t="s">
        <v>176</v>
      </c>
      <c r="B131" s="15">
        <v>2000</v>
      </c>
      <c r="C131" s="15"/>
      <c r="D131" s="19">
        <f>SUM(B131:C131)</f>
        <v>2000</v>
      </c>
      <c r="E131" s="15"/>
      <c r="F131" s="15"/>
      <c r="G131" s="13">
        <f t="shared" ref="G131:H135" si="72">+B131+E131</f>
        <v>2000</v>
      </c>
      <c r="H131" s="13">
        <f t="shared" si="72"/>
        <v>0</v>
      </c>
      <c r="I131" s="13">
        <f>SUM(G131:H131)</f>
        <v>2000</v>
      </c>
      <c r="J131" s="32"/>
      <c r="K131" s="32"/>
      <c r="L131" s="5">
        <f t="shared" si="61"/>
        <v>2000</v>
      </c>
      <c r="M131" s="5">
        <f t="shared" si="62"/>
        <v>0</v>
      </c>
      <c r="N131" s="5">
        <f t="shared" si="63"/>
        <v>2000</v>
      </c>
      <c r="O131" s="5"/>
      <c r="P131" s="32"/>
      <c r="Q131" s="5">
        <f t="shared" ref="Q131:R135" si="73">+L131+O131</f>
        <v>2000</v>
      </c>
      <c r="R131" s="5">
        <f t="shared" si="73"/>
        <v>0</v>
      </c>
      <c r="S131" s="5">
        <f>+Q131+R131</f>
        <v>2000</v>
      </c>
      <c r="T131" s="34"/>
      <c r="U131" s="34"/>
      <c r="V131" s="34"/>
    </row>
    <row r="132" spans="1:22" ht="12.75" customHeight="1" x14ac:dyDescent="0.2">
      <c r="A132" s="4" t="s">
        <v>68</v>
      </c>
      <c r="B132" s="15">
        <v>2000</v>
      </c>
      <c r="C132" s="15"/>
      <c r="D132" s="19">
        <f>SUM(B132:C132)</f>
        <v>2000</v>
      </c>
      <c r="E132" s="15"/>
      <c r="F132" s="15"/>
      <c r="G132" s="13">
        <f t="shared" si="72"/>
        <v>2000</v>
      </c>
      <c r="H132" s="13">
        <f t="shared" si="72"/>
        <v>0</v>
      </c>
      <c r="I132" s="13">
        <f>SUM(G132:H132)</f>
        <v>2000</v>
      </c>
      <c r="J132" s="32"/>
      <c r="K132" s="32"/>
      <c r="L132" s="5">
        <f t="shared" si="61"/>
        <v>2000</v>
      </c>
      <c r="M132" s="5">
        <f t="shared" si="62"/>
        <v>0</v>
      </c>
      <c r="N132" s="5">
        <f t="shared" si="63"/>
        <v>2000</v>
      </c>
      <c r="O132" s="5">
        <v>908</v>
      </c>
      <c r="P132" s="32"/>
      <c r="Q132" s="5">
        <f t="shared" si="73"/>
        <v>2908</v>
      </c>
      <c r="R132" s="5">
        <f t="shared" si="73"/>
        <v>0</v>
      </c>
      <c r="S132" s="5">
        <f>+Q132+R132</f>
        <v>2908</v>
      </c>
      <c r="T132" s="34"/>
      <c r="U132" s="34"/>
      <c r="V132" s="34"/>
    </row>
    <row r="133" spans="1:22" ht="12.75" customHeight="1" x14ac:dyDescent="0.2">
      <c r="A133" s="4" t="s">
        <v>94</v>
      </c>
      <c r="B133" s="15">
        <v>6350</v>
      </c>
      <c r="C133" s="15"/>
      <c r="D133" s="19">
        <f>SUM(B133:C133)</f>
        <v>6350</v>
      </c>
      <c r="E133" s="15"/>
      <c r="F133" s="15"/>
      <c r="G133" s="13">
        <f t="shared" si="72"/>
        <v>6350</v>
      </c>
      <c r="H133" s="13">
        <f t="shared" si="72"/>
        <v>0</v>
      </c>
      <c r="I133" s="13">
        <f>SUM(G133:H133)</f>
        <v>6350</v>
      </c>
      <c r="J133" s="32"/>
      <c r="K133" s="32"/>
      <c r="L133" s="5">
        <f t="shared" si="61"/>
        <v>6350</v>
      </c>
      <c r="M133" s="5">
        <f t="shared" si="62"/>
        <v>0</v>
      </c>
      <c r="N133" s="5">
        <f t="shared" si="63"/>
        <v>6350</v>
      </c>
      <c r="O133" s="5">
        <v>-908</v>
      </c>
      <c r="P133" s="32"/>
      <c r="Q133" s="5">
        <f t="shared" si="73"/>
        <v>5442</v>
      </c>
      <c r="R133" s="5">
        <f t="shared" si="73"/>
        <v>0</v>
      </c>
      <c r="S133" s="5">
        <f>+Q133+R133</f>
        <v>5442</v>
      </c>
      <c r="T133" s="34"/>
      <c r="U133" s="34"/>
      <c r="V133" s="34"/>
    </row>
    <row r="134" spans="1:22" ht="12.75" customHeight="1" x14ac:dyDescent="0.2">
      <c r="A134" s="4" t="s">
        <v>64</v>
      </c>
      <c r="B134" s="15">
        <v>2000</v>
      </c>
      <c r="C134" s="15"/>
      <c r="D134" s="19">
        <f>SUM(B134:C134)</f>
        <v>2000</v>
      </c>
      <c r="E134" s="15"/>
      <c r="F134" s="15"/>
      <c r="G134" s="13">
        <f t="shared" si="72"/>
        <v>2000</v>
      </c>
      <c r="H134" s="13">
        <f t="shared" si="72"/>
        <v>0</v>
      </c>
      <c r="I134" s="13">
        <f>SUM(G134:H134)</f>
        <v>2000</v>
      </c>
      <c r="J134" s="32"/>
      <c r="K134" s="32"/>
      <c r="L134" s="5">
        <f t="shared" si="61"/>
        <v>2000</v>
      </c>
      <c r="M134" s="5">
        <f t="shared" si="62"/>
        <v>0</v>
      </c>
      <c r="N134" s="5">
        <f t="shared" si="63"/>
        <v>2000</v>
      </c>
      <c r="O134" s="5">
        <v>-2000</v>
      </c>
      <c r="P134" s="32"/>
      <c r="Q134" s="5">
        <f t="shared" si="73"/>
        <v>0</v>
      </c>
      <c r="R134" s="5">
        <f t="shared" si="73"/>
        <v>0</v>
      </c>
      <c r="S134" s="5">
        <f>+Q134+R134</f>
        <v>0</v>
      </c>
      <c r="T134" s="34"/>
      <c r="U134" s="34"/>
      <c r="V134" s="34"/>
    </row>
    <row r="135" spans="1:22" ht="12.75" customHeight="1" x14ac:dyDescent="0.2">
      <c r="A135" s="4" t="s">
        <v>67</v>
      </c>
      <c r="B135" s="15">
        <f>5000*1.27</f>
        <v>6350</v>
      </c>
      <c r="C135" s="15"/>
      <c r="D135" s="19">
        <f>SUM(B135:C135)</f>
        <v>6350</v>
      </c>
      <c r="E135" s="15"/>
      <c r="F135" s="15"/>
      <c r="G135" s="13">
        <f t="shared" si="72"/>
        <v>6350</v>
      </c>
      <c r="H135" s="13">
        <f t="shared" si="72"/>
        <v>0</v>
      </c>
      <c r="I135" s="13">
        <f>SUM(G135:H135)</f>
        <v>6350</v>
      </c>
      <c r="J135" s="32"/>
      <c r="K135" s="32"/>
      <c r="L135" s="5">
        <f t="shared" si="61"/>
        <v>6350</v>
      </c>
      <c r="M135" s="5">
        <f t="shared" si="62"/>
        <v>0</v>
      </c>
      <c r="N135" s="5">
        <f t="shared" si="63"/>
        <v>6350</v>
      </c>
      <c r="O135" s="5">
        <v>-6350</v>
      </c>
      <c r="P135" s="32"/>
      <c r="Q135" s="5">
        <f t="shared" si="73"/>
        <v>0</v>
      </c>
      <c r="R135" s="5">
        <f t="shared" si="73"/>
        <v>0</v>
      </c>
      <c r="S135" s="5">
        <f>+Q135+R135</f>
        <v>0</v>
      </c>
      <c r="T135" s="34"/>
      <c r="U135" s="34"/>
      <c r="V135" s="34"/>
    </row>
    <row r="136" spans="1:22" x14ac:dyDescent="0.2">
      <c r="A136" s="25"/>
      <c r="B136" s="21"/>
      <c r="C136" s="21"/>
      <c r="D136" s="21"/>
      <c r="E136" s="21"/>
      <c r="F136" s="21"/>
      <c r="G136" s="21"/>
      <c r="H136" s="21"/>
      <c r="I136" s="21"/>
      <c r="J136" s="32"/>
      <c r="K136" s="32"/>
      <c r="L136" s="5"/>
      <c r="M136" s="5"/>
      <c r="N136" s="5"/>
      <c r="O136" s="32"/>
      <c r="P136" s="32"/>
      <c r="Q136" s="5"/>
      <c r="R136" s="5"/>
      <c r="S136" s="5"/>
      <c r="T136" s="34"/>
      <c r="U136" s="34"/>
      <c r="V136" s="34"/>
    </row>
    <row r="137" spans="1:22" x14ac:dyDescent="0.2">
      <c r="A137" s="2" t="s">
        <v>44</v>
      </c>
      <c r="B137" s="20">
        <f t="shared" ref="B137:N137" si="74">SUM(B138:B141)</f>
        <v>57000</v>
      </c>
      <c r="C137" s="20">
        <f t="shared" si="74"/>
        <v>0</v>
      </c>
      <c r="D137" s="20">
        <f t="shared" si="74"/>
        <v>57000</v>
      </c>
      <c r="E137" s="20">
        <f t="shared" si="74"/>
        <v>0</v>
      </c>
      <c r="F137" s="20">
        <f t="shared" si="74"/>
        <v>0</v>
      </c>
      <c r="G137" s="20">
        <f t="shared" si="74"/>
        <v>57000</v>
      </c>
      <c r="H137" s="20">
        <f t="shared" si="74"/>
        <v>0</v>
      </c>
      <c r="I137" s="20">
        <f t="shared" si="74"/>
        <v>57000</v>
      </c>
      <c r="J137" s="20">
        <f t="shared" si="74"/>
        <v>0</v>
      </c>
      <c r="K137" s="20">
        <f t="shared" si="74"/>
        <v>0</v>
      </c>
      <c r="L137" s="20">
        <f t="shared" si="74"/>
        <v>57000</v>
      </c>
      <c r="M137" s="20">
        <f t="shared" si="74"/>
        <v>0</v>
      </c>
      <c r="N137" s="20">
        <f t="shared" si="74"/>
        <v>57000</v>
      </c>
      <c r="O137" s="20">
        <f t="shared" ref="O137:S137" si="75">SUM(O138:O141)</f>
        <v>0</v>
      </c>
      <c r="P137" s="20">
        <f t="shared" si="75"/>
        <v>0</v>
      </c>
      <c r="Q137" s="20">
        <f t="shared" si="75"/>
        <v>57000</v>
      </c>
      <c r="R137" s="20">
        <f t="shared" si="75"/>
        <v>0</v>
      </c>
      <c r="S137" s="20">
        <f t="shared" si="75"/>
        <v>57000</v>
      </c>
      <c r="T137" s="34"/>
      <c r="U137" s="34"/>
      <c r="V137" s="34"/>
    </row>
    <row r="138" spans="1:22" x14ac:dyDescent="0.2">
      <c r="A138" s="4" t="s">
        <v>45</v>
      </c>
      <c r="B138" s="15">
        <v>2500</v>
      </c>
      <c r="C138" s="15"/>
      <c r="D138" s="19">
        <f>SUM(B138:C138)</f>
        <v>2500</v>
      </c>
      <c r="E138" s="15"/>
      <c r="F138" s="15"/>
      <c r="G138" s="13">
        <f t="shared" ref="G138:H141" si="76">+B138+E138</f>
        <v>2500</v>
      </c>
      <c r="H138" s="13">
        <f t="shared" si="76"/>
        <v>0</v>
      </c>
      <c r="I138" s="13">
        <f>SUM(G138:H138)</f>
        <v>2500</v>
      </c>
      <c r="J138" s="32"/>
      <c r="K138" s="32"/>
      <c r="L138" s="5">
        <f t="shared" si="61"/>
        <v>2500</v>
      </c>
      <c r="M138" s="5">
        <f t="shared" si="62"/>
        <v>0</v>
      </c>
      <c r="N138" s="5">
        <f t="shared" si="63"/>
        <v>2500</v>
      </c>
      <c r="O138" s="32"/>
      <c r="P138" s="32"/>
      <c r="Q138" s="5">
        <f t="shared" ref="Q138:R141" si="77">+L138+O138</f>
        <v>2500</v>
      </c>
      <c r="R138" s="5">
        <f t="shared" si="77"/>
        <v>0</v>
      </c>
      <c r="S138" s="5">
        <f>+Q138+R138</f>
        <v>2500</v>
      </c>
      <c r="T138" s="34"/>
      <c r="U138" s="34"/>
      <c r="V138" s="34"/>
    </row>
    <row r="139" spans="1:22" x14ac:dyDescent="0.2">
      <c r="A139" s="4" t="s">
        <v>46</v>
      </c>
      <c r="B139" s="15">
        <v>2500</v>
      </c>
      <c r="C139" s="15"/>
      <c r="D139" s="19">
        <f>SUM(B139:C139)</f>
        <v>2500</v>
      </c>
      <c r="E139" s="15"/>
      <c r="F139" s="15"/>
      <c r="G139" s="13">
        <f t="shared" si="76"/>
        <v>2500</v>
      </c>
      <c r="H139" s="13">
        <f t="shared" si="76"/>
        <v>0</v>
      </c>
      <c r="I139" s="13">
        <f>SUM(G139:H139)</f>
        <v>2500</v>
      </c>
      <c r="J139" s="32"/>
      <c r="K139" s="32"/>
      <c r="L139" s="5">
        <f t="shared" si="61"/>
        <v>2500</v>
      </c>
      <c r="M139" s="5">
        <f t="shared" si="62"/>
        <v>0</v>
      </c>
      <c r="N139" s="5">
        <f t="shared" si="63"/>
        <v>2500</v>
      </c>
      <c r="O139" s="5">
        <v>-2500</v>
      </c>
      <c r="P139" s="32"/>
      <c r="Q139" s="5">
        <f t="shared" si="77"/>
        <v>0</v>
      </c>
      <c r="R139" s="5">
        <f t="shared" si="77"/>
        <v>0</v>
      </c>
      <c r="S139" s="5">
        <f>+Q139+R139</f>
        <v>0</v>
      </c>
      <c r="T139" s="34"/>
      <c r="U139" s="34"/>
      <c r="V139" s="34"/>
    </row>
    <row r="140" spans="1:22" x14ac:dyDescent="0.2">
      <c r="A140" s="4" t="s">
        <v>47</v>
      </c>
      <c r="B140" s="15">
        <v>2000</v>
      </c>
      <c r="C140" s="15"/>
      <c r="D140" s="19">
        <f>SUM(B140:C140)</f>
        <v>2000</v>
      </c>
      <c r="E140" s="15"/>
      <c r="F140" s="15"/>
      <c r="G140" s="13">
        <f t="shared" si="76"/>
        <v>2000</v>
      </c>
      <c r="H140" s="13">
        <f t="shared" si="76"/>
        <v>0</v>
      </c>
      <c r="I140" s="13">
        <f>SUM(G140:H140)</f>
        <v>2000</v>
      </c>
      <c r="J140" s="32"/>
      <c r="K140" s="32"/>
      <c r="L140" s="5">
        <f t="shared" si="61"/>
        <v>2000</v>
      </c>
      <c r="M140" s="5">
        <f t="shared" si="62"/>
        <v>0</v>
      </c>
      <c r="N140" s="5">
        <f t="shared" si="63"/>
        <v>2000</v>
      </c>
      <c r="O140" s="5"/>
      <c r="P140" s="32"/>
      <c r="Q140" s="5">
        <f t="shared" si="77"/>
        <v>2000</v>
      </c>
      <c r="R140" s="5">
        <f t="shared" si="77"/>
        <v>0</v>
      </c>
      <c r="S140" s="5">
        <f>+Q140+R140</f>
        <v>2000</v>
      </c>
      <c r="T140" s="34"/>
      <c r="U140" s="34"/>
      <c r="V140" s="34"/>
    </row>
    <row r="141" spans="1:22" x14ac:dyDescent="0.2">
      <c r="A141" s="4" t="s">
        <v>95</v>
      </c>
      <c r="B141" s="15">
        <v>50000</v>
      </c>
      <c r="C141" s="15"/>
      <c r="D141" s="19">
        <f>SUM(B141:C141)</f>
        <v>50000</v>
      </c>
      <c r="E141" s="15"/>
      <c r="F141" s="15"/>
      <c r="G141" s="13">
        <f t="shared" si="76"/>
        <v>50000</v>
      </c>
      <c r="H141" s="13">
        <f t="shared" si="76"/>
        <v>0</v>
      </c>
      <c r="I141" s="13">
        <f>SUM(G141:H141)</f>
        <v>50000</v>
      </c>
      <c r="J141" s="32"/>
      <c r="K141" s="32"/>
      <c r="L141" s="5">
        <f t="shared" si="61"/>
        <v>50000</v>
      </c>
      <c r="M141" s="5">
        <f t="shared" si="62"/>
        <v>0</v>
      </c>
      <c r="N141" s="5">
        <f t="shared" si="63"/>
        <v>50000</v>
      </c>
      <c r="O141" s="5">
        <v>2500</v>
      </c>
      <c r="P141" s="32"/>
      <c r="Q141" s="5">
        <f t="shared" si="77"/>
        <v>52500</v>
      </c>
      <c r="R141" s="5">
        <f t="shared" si="77"/>
        <v>0</v>
      </c>
      <c r="S141" s="5">
        <f>+Q141+R141</f>
        <v>52500</v>
      </c>
      <c r="T141" s="34"/>
      <c r="U141" s="34"/>
      <c r="V141" s="34"/>
    </row>
    <row r="142" spans="1:22" x14ac:dyDescent="0.2">
      <c r="A142" s="4"/>
      <c r="B142" s="15"/>
      <c r="C142" s="15"/>
      <c r="D142" s="19"/>
      <c r="E142" s="15"/>
      <c r="F142" s="15"/>
      <c r="G142" s="15"/>
      <c r="H142" s="15"/>
      <c r="I142" s="19"/>
      <c r="J142" s="32"/>
      <c r="K142" s="32"/>
      <c r="L142" s="5"/>
      <c r="M142" s="5"/>
      <c r="N142" s="5"/>
      <c r="O142" s="32"/>
      <c r="P142" s="32"/>
      <c r="Q142" s="5"/>
      <c r="R142" s="5"/>
      <c r="S142" s="5"/>
      <c r="T142" s="34"/>
      <c r="U142" s="34"/>
      <c r="V142" s="34"/>
    </row>
    <row r="143" spans="1:22" x14ac:dyDescent="0.2">
      <c r="A143" s="2" t="s">
        <v>69</v>
      </c>
      <c r="B143" s="26">
        <f t="shared" ref="B143:G143" si="78">SUM(B144:B145)</f>
        <v>2159</v>
      </c>
      <c r="C143" s="26">
        <f t="shared" si="78"/>
        <v>0</v>
      </c>
      <c r="D143" s="26">
        <f t="shared" si="78"/>
        <v>2159</v>
      </c>
      <c r="E143" s="26">
        <f t="shared" si="78"/>
        <v>0</v>
      </c>
      <c r="F143" s="26">
        <f t="shared" si="78"/>
        <v>0</v>
      </c>
      <c r="G143" s="26">
        <f t="shared" si="78"/>
        <v>2159</v>
      </c>
      <c r="H143" s="26">
        <f t="shared" ref="H143:N143" si="79">SUM(H144:H145)</f>
        <v>0</v>
      </c>
      <c r="I143" s="26">
        <f t="shared" si="79"/>
        <v>2159</v>
      </c>
      <c r="J143" s="26">
        <f t="shared" si="79"/>
        <v>0</v>
      </c>
      <c r="K143" s="26">
        <f t="shared" si="79"/>
        <v>0</v>
      </c>
      <c r="L143" s="26">
        <f t="shared" si="79"/>
        <v>2159</v>
      </c>
      <c r="M143" s="26">
        <f t="shared" si="79"/>
        <v>0</v>
      </c>
      <c r="N143" s="26">
        <f t="shared" si="79"/>
        <v>2159</v>
      </c>
      <c r="O143" s="26">
        <f t="shared" ref="O143:S143" si="80">SUM(O144:O145)</f>
        <v>0</v>
      </c>
      <c r="P143" s="26">
        <f t="shared" si="80"/>
        <v>0</v>
      </c>
      <c r="Q143" s="26">
        <f t="shared" si="80"/>
        <v>2159</v>
      </c>
      <c r="R143" s="26">
        <f t="shared" si="80"/>
        <v>0</v>
      </c>
      <c r="S143" s="26">
        <f t="shared" si="80"/>
        <v>2159</v>
      </c>
      <c r="T143" s="34"/>
      <c r="U143" s="34"/>
      <c r="V143" s="34"/>
    </row>
    <row r="144" spans="1:22" x14ac:dyDescent="0.2">
      <c r="A144" s="4" t="s">
        <v>70</v>
      </c>
      <c r="B144" s="15">
        <v>1270</v>
      </c>
      <c r="C144" s="15"/>
      <c r="D144" s="19">
        <f>SUM(B144:C144)</f>
        <v>1270</v>
      </c>
      <c r="E144" s="15"/>
      <c r="F144" s="15"/>
      <c r="G144" s="13">
        <f>+B144+E144</f>
        <v>1270</v>
      </c>
      <c r="H144" s="13">
        <f>+C144+F144</f>
        <v>0</v>
      </c>
      <c r="I144" s="13">
        <f>SUM(G144:H144)</f>
        <v>1270</v>
      </c>
      <c r="J144" s="32"/>
      <c r="K144" s="32"/>
      <c r="L144" s="5">
        <f t="shared" si="61"/>
        <v>1270</v>
      </c>
      <c r="M144" s="5">
        <f t="shared" si="62"/>
        <v>0</v>
      </c>
      <c r="N144" s="5">
        <f t="shared" si="63"/>
        <v>1270</v>
      </c>
      <c r="O144" s="32"/>
      <c r="P144" s="32"/>
      <c r="Q144" s="5">
        <f>+L144+O144</f>
        <v>1270</v>
      </c>
      <c r="R144" s="5">
        <f>+M144+P144</f>
        <v>0</v>
      </c>
      <c r="S144" s="5">
        <f>+Q144+R144</f>
        <v>1270</v>
      </c>
      <c r="T144" s="34"/>
      <c r="U144" s="34"/>
      <c r="V144" s="34"/>
    </row>
    <row r="145" spans="1:22" x14ac:dyDescent="0.2">
      <c r="A145" s="4" t="s">
        <v>110</v>
      </c>
      <c r="B145" s="15">
        <v>889</v>
      </c>
      <c r="C145" s="15"/>
      <c r="D145" s="19">
        <f>SUM(B145:C145)</f>
        <v>889</v>
      </c>
      <c r="E145" s="15"/>
      <c r="F145" s="15"/>
      <c r="G145" s="13">
        <f>+B145+E145</f>
        <v>889</v>
      </c>
      <c r="H145" s="13">
        <f>+C145+F145</f>
        <v>0</v>
      </c>
      <c r="I145" s="13">
        <f>SUM(G145:H145)</f>
        <v>889</v>
      </c>
      <c r="J145" s="32"/>
      <c r="K145" s="32"/>
      <c r="L145" s="5">
        <f t="shared" si="61"/>
        <v>889</v>
      </c>
      <c r="M145" s="5">
        <f t="shared" si="62"/>
        <v>0</v>
      </c>
      <c r="N145" s="5">
        <f t="shared" si="63"/>
        <v>889</v>
      </c>
      <c r="O145" s="32"/>
      <c r="P145" s="32"/>
      <c r="Q145" s="5">
        <f>+L145+O145</f>
        <v>889</v>
      </c>
      <c r="R145" s="5">
        <f>+M145+P145</f>
        <v>0</v>
      </c>
      <c r="S145" s="5">
        <f>+Q145+R145</f>
        <v>889</v>
      </c>
      <c r="T145" s="34"/>
      <c r="U145" s="34"/>
      <c r="V145" s="34"/>
    </row>
    <row r="146" spans="1:22" x14ac:dyDescent="0.2">
      <c r="A146" s="4"/>
      <c r="B146" s="15"/>
      <c r="C146" s="15"/>
      <c r="D146" s="19"/>
      <c r="E146" s="15"/>
      <c r="F146" s="15"/>
      <c r="G146" s="15"/>
      <c r="H146" s="15"/>
      <c r="I146" s="19"/>
      <c r="J146" s="32"/>
      <c r="K146" s="32"/>
      <c r="L146" s="5"/>
      <c r="M146" s="5"/>
      <c r="N146" s="5"/>
      <c r="O146" s="32"/>
      <c r="P146" s="32"/>
      <c r="Q146" s="5"/>
      <c r="R146" s="5"/>
      <c r="S146" s="5"/>
      <c r="T146" s="34"/>
      <c r="U146" s="34"/>
      <c r="V146" s="34"/>
    </row>
    <row r="147" spans="1:22" x14ac:dyDescent="0.2">
      <c r="A147" s="2" t="s">
        <v>71</v>
      </c>
      <c r="B147" s="3">
        <f t="shared" ref="B147:S147" si="81">SUM(B148)</f>
        <v>0</v>
      </c>
      <c r="C147" s="3">
        <f t="shared" si="81"/>
        <v>1270</v>
      </c>
      <c r="D147" s="3">
        <f t="shared" si="81"/>
        <v>1270</v>
      </c>
      <c r="E147" s="3">
        <f t="shared" si="81"/>
        <v>0</v>
      </c>
      <c r="F147" s="3">
        <f t="shared" si="81"/>
        <v>0</v>
      </c>
      <c r="G147" s="3">
        <f t="shared" si="81"/>
        <v>0</v>
      </c>
      <c r="H147" s="3">
        <f t="shared" si="81"/>
        <v>1270</v>
      </c>
      <c r="I147" s="3">
        <f t="shared" si="81"/>
        <v>1270</v>
      </c>
      <c r="J147" s="3">
        <f t="shared" si="81"/>
        <v>0</v>
      </c>
      <c r="K147" s="3">
        <f t="shared" si="81"/>
        <v>0</v>
      </c>
      <c r="L147" s="3">
        <f t="shared" si="81"/>
        <v>0</v>
      </c>
      <c r="M147" s="3">
        <f t="shared" si="81"/>
        <v>1270</v>
      </c>
      <c r="N147" s="3">
        <f t="shared" si="81"/>
        <v>1270</v>
      </c>
      <c r="O147" s="3">
        <f t="shared" si="81"/>
        <v>0</v>
      </c>
      <c r="P147" s="3">
        <f t="shared" si="81"/>
        <v>0</v>
      </c>
      <c r="Q147" s="3">
        <f t="shared" si="81"/>
        <v>0</v>
      </c>
      <c r="R147" s="3">
        <f t="shared" si="81"/>
        <v>1270</v>
      </c>
      <c r="S147" s="3">
        <f t="shared" si="81"/>
        <v>1270</v>
      </c>
      <c r="T147" s="34"/>
      <c r="U147" s="34"/>
      <c r="V147" s="34"/>
    </row>
    <row r="148" spans="1:22" x14ac:dyDescent="0.2">
      <c r="A148" s="4" t="s">
        <v>70</v>
      </c>
      <c r="B148" s="15"/>
      <c r="C148" s="15">
        <v>1270</v>
      </c>
      <c r="D148" s="19">
        <f>SUM(B148:C148)</f>
        <v>1270</v>
      </c>
      <c r="E148" s="15"/>
      <c r="F148" s="15"/>
      <c r="G148" s="13">
        <f>+B148+E148</f>
        <v>0</v>
      </c>
      <c r="H148" s="13">
        <f>+C148+F148</f>
        <v>1270</v>
      </c>
      <c r="I148" s="13">
        <f>SUM(G148:H148)</f>
        <v>1270</v>
      </c>
      <c r="J148" s="32"/>
      <c r="K148" s="32"/>
      <c r="L148" s="5">
        <f t="shared" si="61"/>
        <v>0</v>
      </c>
      <c r="M148" s="5">
        <f t="shared" si="62"/>
        <v>1270</v>
      </c>
      <c r="N148" s="5">
        <f t="shared" si="63"/>
        <v>1270</v>
      </c>
      <c r="O148" s="32"/>
      <c r="P148" s="32"/>
      <c r="Q148" s="5">
        <f>+L148+O148</f>
        <v>0</v>
      </c>
      <c r="R148" s="5">
        <f>+M148+P148</f>
        <v>1270</v>
      </c>
      <c r="S148" s="5">
        <f>+Q148+R148</f>
        <v>1270</v>
      </c>
      <c r="T148" s="34"/>
      <c r="U148" s="34"/>
      <c r="V148" s="34"/>
    </row>
    <row r="149" spans="1:22" x14ac:dyDescent="0.2">
      <c r="A149" s="4"/>
      <c r="B149" s="15"/>
      <c r="C149" s="15"/>
      <c r="D149" s="19"/>
      <c r="E149" s="15"/>
      <c r="F149" s="15"/>
      <c r="G149" s="13"/>
      <c r="H149" s="13"/>
      <c r="I149" s="13"/>
      <c r="J149" s="32"/>
      <c r="K149" s="32"/>
      <c r="L149" s="5"/>
      <c r="M149" s="5"/>
      <c r="N149" s="5"/>
      <c r="O149" s="32"/>
      <c r="P149" s="32"/>
      <c r="Q149" s="5"/>
      <c r="R149" s="5"/>
      <c r="S149" s="5"/>
      <c r="T149" s="34"/>
      <c r="U149" s="34"/>
      <c r="V149" s="34"/>
    </row>
    <row r="150" spans="1:22" x14ac:dyDescent="0.2">
      <c r="A150" s="2" t="s">
        <v>155</v>
      </c>
      <c r="B150" s="3">
        <f t="shared" ref="B150:P150" si="82">SUM(B151:B153)</f>
        <v>0</v>
      </c>
      <c r="C150" s="3">
        <f t="shared" si="82"/>
        <v>0</v>
      </c>
      <c r="D150" s="3">
        <f t="shared" si="82"/>
        <v>0</v>
      </c>
      <c r="E150" s="3">
        <f t="shared" si="82"/>
        <v>0</v>
      </c>
      <c r="F150" s="3">
        <f t="shared" si="82"/>
        <v>0</v>
      </c>
      <c r="G150" s="3">
        <f t="shared" si="82"/>
        <v>0</v>
      </c>
      <c r="H150" s="3">
        <f t="shared" si="82"/>
        <v>0</v>
      </c>
      <c r="I150" s="3">
        <f t="shared" si="82"/>
        <v>0</v>
      </c>
      <c r="J150" s="3">
        <f t="shared" si="82"/>
        <v>1202</v>
      </c>
      <c r="K150" s="3">
        <f t="shared" si="82"/>
        <v>0</v>
      </c>
      <c r="L150" s="3">
        <f t="shared" si="82"/>
        <v>1202</v>
      </c>
      <c r="M150" s="3">
        <f t="shared" si="82"/>
        <v>0</v>
      </c>
      <c r="N150" s="3">
        <f t="shared" si="82"/>
        <v>1202</v>
      </c>
      <c r="O150" s="3">
        <f t="shared" si="82"/>
        <v>5719</v>
      </c>
      <c r="P150" s="3">
        <f t="shared" si="82"/>
        <v>0</v>
      </c>
      <c r="Q150" s="3">
        <f t="shared" ref="Q150:S150" si="83">SUM(Q151:Q153)</f>
        <v>6921</v>
      </c>
      <c r="R150" s="3">
        <f t="shared" si="83"/>
        <v>0</v>
      </c>
      <c r="S150" s="3">
        <f t="shared" si="83"/>
        <v>6921</v>
      </c>
      <c r="T150" s="34"/>
      <c r="U150" s="34"/>
      <c r="V150" s="34"/>
    </row>
    <row r="151" spans="1:22" x14ac:dyDescent="0.2">
      <c r="A151" s="4" t="s">
        <v>156</v>
      </c>
      <c r="B151" s="15"/>
      <c r="C151" s="15"/>
      <c r="D151" s="19"/>
      <c r="E151" s="15"/>
      <c r="F151" s="15"/>
      <c r="G151" s="13"/>
      <c r="H151" s="13"/>
      <c r="I151" s="13"/>
      <c r="J151" s="19">
        <v>1202</v>
      </c>
      <c r="K151" s="19"/>
      <c r="L151" s="5">
        <f>+G151+J151</f>
        <v>1202</v>
      </c>
      <c r="M151" s="5">
        <f>+H151+K151</f>
        <v>0</v>
      </c>
      <c r="N151" s="5">
        <f>+L151+M151</f>
        <v>1202</v>
      </c>
      <c r="O151" s="19">
        <v>673</v>
      </c>
      <c r="P151" s="19"/>
      <c r="Q151" s="5">
        <f t="shared" ref="Q151:R153" si="84">+L151+O151</f>
        <v>1875</v>
      </c>
      <c r="R151" s="5">
        <f t="shared" si="84"/>
        <v>0</v>
      </c>
      <c r="S151" s="5">
        <f>+Q151+R151</f>
        <v>1875</v>
      </c>
      <c r="T151" s="34"/>
      <c r="U151" s="34"/>
      <c r="V151" s="34"/>
    </row>
    <row r="152" spans="1:22" x14ac:dyDescent="0.2">
      <c r="A152" s="4" t="s">
        <v>167</v>
      </c>
      <c r="B152" s="15"/>
      <c r="C152" s="15"/>
      <c r="D152" s="19"/>
      <c r="E152" s="15"/>
      <c r="F152" s="15"/>
      <c r="G152" s="13"/>
      <c r="H152" s="13"/>
      <c r="I152" s="13"/>
      <c r="J152" s="19"/>
      <c r="K152" s="19"/>
      <c r="L152" s="5"/>
      <c r="M152" s="5"/>
      <c r="N152" s="5"/>
      <c r="O152" s="19">
        <v>1853</v>
      </c>
      <c r="P152" s="19"/>
      <c r="Q152" s="5">
        <f t="shared" si="84"/>
        <v>1853</v>
      </c>
      <c r="R152" s="5">
        <f t="shared" si="84"/>
        <v>0</v>
      </c>
      <c r="S152" s="5">
        <f>+Q152+R152</f>
        <v>1853</v>
      </c>
      <c r="T152" s="34"/>
      <c r="U152" s="34"/>
      <c r="V152" s="34"/>
    </row>
    <row r="153" spans="1:22" x14ac:dyDescent="0.2">
      <c r="A153" s="4" t="s">
        <v>179</v>
      </c>
      <c r="B153" s="15"/>
      <c r="C153" s="15"/>
      <c r="D153" s="19"/>
      <c r="E153" s="15"/>
      <c r="F153" s="15"/>
      <c r="G153" s="13"/>
      <c r="H153" s="13"/>
      <c r="I153" s="13"/>
      <c r="J153" s="19"/>
      <c r="K153" s="19"/>
      <c r="L153" s="5"/>
      <c r="M153" s="5"/>
      <c r="N153" s="5"/>
      <c r="O153" s="19">
        <v>3193</v>
      </c>
      <c r="P153" s="19"/>
      <c r="Q153" s="5">
        <f t="shared" si="84"/>
        <v>3193</v>
      </c>
      <c r="R153" s="5">
        <f t="shared" si="84"/>
        <v>0</v>
      </c>
      <c r="S153" s="5">
        <f>+Q153+R153</f>
        <v>3193</v>
      </c>
      <c r="T153" s="34"/>
      <c r="U153" s="34"/>
      <c r="V153" s="34"/>
    </row>
    <row r="154" spans="1:22" x14ac:dyDescent="0.2">
      <c r="A154" s="31"/>
      <c r="B154" s="31"/>
      <c r="C154" s="31"/>
      <c r="D154" s="19"/>
      <c r="E154" s="31"/>
      <c r="F154" s="31"/>
      <c r="G154" s="31"/>
      <c r="H154" s="31"/>
      <c r="I154" s="19"/>
      <c r="J154" s="32"/>
      <c r="K154" s="32"/>
      <c r="L154" s="5"/>
      <c r="M154" s="5"/>
      <c r="N154" s="5"/>
      <c r="O154" s="32"/>
      <c r="P154" s="32"/>
      <c r="Q154" s="5"/>
      <c r="R154" s="5"/>
      <c r="S154" s="5"/>
      <c r="T154" s="34"/>
      <c r="U154" s="34"/>
      <c r="V154" s="34"/>
    </row>
    <row r="155" spans="1:22" x14ac:dyDescent="0.2">
      <c r="A155" s="3" t="s">
        <v>9</v>
      </c>
      <c r="B155" s="20">
        <f>SUM(B156:B163)</f>
        <v>5974</v>
      </c>
      <c r="C155" s="20">
        <f t="shared" ref="C155:S155" si="85">SUM(C156:C163)</f>
        <v>300</v>
      </c>
      <c r="D155" s="20">
        <f t="shared" si="85"/>
        <v>6274</v>
      </c>
      <c r="E155" s="20">
        <f t="shared" si="85"/>
        <v>100</v>
      </c>
      <c r="F155" s="20">
        <f t="shared" si="85"/>
        <v>426</v>
      </c>
      <c r="G155" s="20">
        <f t="shared" si="85"/>
        <v>6074</v>
      </c>
      <c r="H155" s="20">
        <f t="shared" si="85"/>
        <v>726</v>
      </c>
      <c r="I155" s="20">
        <f t="shared" si="85"/>
        <v>6800</v>
      </c>
      <c r="J155" s="20">
        <f t="shared" si="85"/>
        <v>0</v>
      </c>
      <c r="K155" s="20">
        <f t="shared" si="85"/>
        <v>0</v>
      </c>
      <c r="L155" s="20">
        <f t="shared" si="85"/>
        <v>6074</v>
      </c>
      <c r="M155" s="20">
        <f t="shared" si="85"/>
        <v>726</v>
      </c>
      <c r="N155" s="20">
        <f t="shared" si="85"/>
        <v>6800</v>
      </c>
      <c r="O155" s="20">
        <f t="shared" si="85"/>
        <v>2107</v>
      </c>
      <c r="P155" s="20">
        <f t="shared" si="85"/>
        <v>-426</v>
      </c>
      <c r="Q155" s="20">
        <f t="shared" si="85"/>
        <v>8181</v>
      </c>
      <c r="R155" s="20">
        <f t="shared" si="85"/>
        <v>300</v>
      </c>
      <c r="S155" s="20">
        <f t="shared" si="85"/>
        <v>8481</v>
      </c>
      <c r="T155" s="34"/>
      <c r="U155" s="34"/>
      <c r="V155" s="34"/>
    </row>
    <row r="156" spans="1:22" x14ac:dyDescent="0.2">
      <c r="A156" s="5" t="s">
        <v>48</v>
      </c>
      <c r="B156" s="19">
        <v>3810</v>
      </c>
      <c r="C156" s="15"/>
      <c r="D156" s="19">
        <f>SUM(B156:C156)</f>
        <v>3810</v>
      </c>
      <c r="E156" s="19"/>
      <c r="F156" s="15"/>
      <c r="G156" s="13">
        <f t="shared" ref="G156:H161" si="86">+B156+E156</f>
        <v>3810</v>
      </c>
      <c r="H156" s="13">
        <f t="shared" si="86"/>
        <v>0</v>
      </c>
      <c r="I156" s="13">
        <f t="shared" ref="I156:I161" si="87">SUM(G156:H156)</f>
        <v>3810</v>
      </c>
      <c r="J156" s="32"/>
      <c r="K156" s="32"/>
      <c r="L156" s="5">
        <f t="shared" si="61"/>
        <v>3810</v>
      </c>
      <c r="M156" s="5">
        <f t="shared" si="62"/>
        <v>0</v>
      </c>
      <c r="N156" s="5">
        <f t="shared" si="63"/>
        <v>3810</v>
      </c>
      <c r="O156" s="32"/>
      <c r="P156" s="32"/>
      <c r="Q156" s="5">
        <f t="shared" ref="Q156:R163" si="88">+L156+O156</f>
        <v>3810</v>
      </c>
      <c r="R156" s="5">
        <f t="shared" si="88"/>
        <v>0</v>
      </c>
      <c r="S156" s="5">
        <f t="shared" ref="S156:S161" si="89">+Q156+R156</f>
        <v>3810</v>
      </c>
      <c r="T156" s="34"/>
      <c r="U156" s="34"/>
      <c r="V156" s="34"/>
    </row>
    <row r="157" spans="1:22" x14ac:dyDescent="0.2">
      <c r="A157" s="5" t="s">
        <v>22</v>
      </c>
      <c r="B157" s="19">
        <v>394</v>
      </c>
      <c r="C157" s="15"/>
      <c r="D157" s="19">
        <f>SUM(B157:C157)</f>
        <v>394</v>
      </c>
      <c r="E157" s="19"/>
      <c r="F157" s="15"/>
      <c r="G157" s="13">
        <f t="shared" si="86"/>
        <v>394</v>
      </c>
      <c r="H157" s="13">
        <f t="shared" si="86"/>
        <v>0</v>
      </c>
      <c r="I157" s="13">
        <f t="shared" si="87"/>
        <v>394</v>
      </c>
      <c r="J157" s="32"/>
      <c r="K157" s="32"/>
      <c r="L157" s="5">
        <f t="shared" si="61"/>
        <v>394</v>
      </c>
      <c r="M157" s="5">
        <f t="shared" si="62"/>
        <v>0</v>
      </c>
      <c r="N157" s="5">
        <f t="shared" si="63"/>
        <v>394</v>
      </c>
      <c r="O157" s="32"/>
      <c r="P157" s="32"/>
      <c r="Q157" s="5">
        <f t="shared" si="88"/>
        <v>394</v>
      </c>
      <c r="R157" s="5">
        <f t="shared" si="88"/>
        <v>0</v>
      </c>
      <c r="S157" s="5">
        <f t="shared" si="89"/>
        <v>394</v>
      </c>
      <c r="T157" s="34"/>
      <c r="U157" s="34"/>
      <c r="V157" s="34"/>
    </row>
    <row r="158" spans="1:22" x14ac:dyDescent="0.2">
      <c r="A158" s="5" t="s">
        <v>31</v>
      </c>
      <c r="B158" s="15"/>
      <c r="C158" s="15">
        <v>300</v>
      </c>
      <c r="D158" s="19">
        <f>SUM(B158:C158)</f>
        <v>300</v>
      </c>
      <c r="E158" s="15"/>
      <c r="F158" s="15"/>
      <c r="G158" s="13">
        <f t="shared" si="86"/>
        <v>0</v>
      </c>
      <c r="H158" s="13">
        <f t="shared" si="86"/>
        <v>300</v>
      </c>
      <c r="I158" s="13">
        <f t="shared" si="87"/>
        <v>300</v>
      </c>
      <c r="J158" s="32"/>
      <c r="K158" s="32"/>
      <c r="L158" s="5">
        <f t="shared" si="61"/>
        <v>0</v>
      </c>
      <c r="M158" s="5">
        <f t="shared" si="62"/>
        <v>300</v>
      </c>
      <c r="N158" s="5">
        <f t="shared" si="63"/>
        <v>300</v>
      </c>
      <c r="O158" s="32">
        <v>8</v>
      </c>
      <c r="P158" s="32"/>
      <c r="Q158" s="5">
        <f t="shared" si="88"/>
        <v>8</v>
      </c>
      <c r="R158" s="5">
        <f t="shared" si="88"/>
        <v>300</v>
      </c>
      <c r="S158" s="5">
        <f t="shared" si="89"/>
        <v>308</v>
      </c>
      <c r="T158" s="34"/>
      <c r="U158" s="34"/>
      <c r="V158" s="34"/>
    </row>
    <row r="159" spans="1:22" x14ac:dyDescent="0.2">
      <c r="A159" s="4" t="s">
        <v>106</v>
      </c>
      <c r="B159" s="15">
        <v>1770</v>
      </c>
      <c r="C159" s="15"/>
      <c r="D159" s="19">
        <f>SUM(B159:C159)</f>
        <v>1770</v>
      </c>
      <c r="E159" s="15"/>
      <c r="F159" s="15"/>
      <c r="G159" s="13">
        <f t="shared" si="86"/>
        <v>1770</v>
      </c>
      <c r="H159" s="13">
        <f t="shared" si="86"/>
        <v>0</v>
      </c>
      <c r="I159" s="13">
        <f t="shared" si="87"/>
        <v>1770</v>
      </c>
      <c r="J159" s="32"/>
      <c r="K159" s="32"/>
      <c r="L159" s="5">
        <f t="shared" si="61"/>
        <v>1770</v>
      </c>
      <c r="M159" s="5">
        <f t="shared" si="62"/>
        <v>0</v>
      </c>
      <c r="N159" s="5">
        <f t="shared" si="63"/>
        <v>1770</v>
      </c>
      <c r="O159" s="32"/>
      <c r="P159" s="32"/>
      <c r="Q159" s="5">
        <f t="shared" si="88"/>
        <v>1770</v>
      </c>
      <c r="R159" s="5">
        <f t="shared" si="88"/>
        <v>0</v>
      </c>
      <c r="S159" s="5">
        <f t="shared" si="89"/>
        <v>1770</v>
      </c>
      <c r="T159" s="34"/>
      <c r="U159" s="34"/>
      <c r="V159" s="34"/>
    </row>
    <row r="160" spans="1:22" x14ac:dyDescent="0.2">
      <c r="A160" s="4" t="s">
        <v>132</v>
      </c>
      <c r="B160" s="15"/>
      <c r="C160" s="15"/>
      <c r="D160" s="19"/>
      <c r="E160" s="15"/>
      <c r="F160" s="15">
        <v>426</v>
      </c>
      <c r="G160" s="13">
        <f t="shared" si="86"/>
        <v>0</v>
      </c>
      <c r="H160" s="13">
        <f t="shared" si="86"/>
        <v>426</v>
      </c>
      <c r="I160" s="13">
        <f t="shared" si="87"/>
        <v>426</v>
      </c>
      <c r="J160" s="32"/>
      <c r="K160" s="32"/>
      <c r="L160" s="5">
        <f t="shared" si="61"/>
        <v>0</v>
      </c>
      <c r="M160" s="5">
        <f t="shared" si="62"/>
        <v>426</v>
      </c>
      <c r="N160" s="5">
        <f t="shared" si="63"/>
        <v>426</v>
      </c>
      <c r="O160" s="32">
        <v>426</v>
      </c>
      <c r="P160" s="32">
        <v>-426</v>
      </c>
      <c r="Q160" s="5">
        <f t="shared" si="88"/>
        <v>426</v>
      </c>
      <c r="R160" s="5">
        <f t="shared" si="88"/>
        <v>0</v>
      </c>
      <c r="S160" s="5">
        <f t="shared" si="89"/>
        <v>426</v>
      </c>
      <c r="T160" s="34"/>
      <c r="U160" s="34"/>
      <c r="V160" s="34"/>
    </row>
    <row r="161" spans="1:22" x14ac:dyDescent="0.2">
      <c r="A161" s="4" t="s">
        <v>141</v>
      </c>
      <c r="B161" s="15"/>
      <c r="C161" s="15"/>
      <c r="D161" s="19"/>
      <c r="E161" s="15">
        <v>100</v>
      </c>
      <c r="F161" s="15"/>
      <c r="G161" s="13">
        <f t="shared" si="86"/>
        <v>100</v>
      </c>
      <c r="H161" s="13">
        <f t="shared" si="86"/>
        <v>0</v>
      </c>
      <c r="I161" s="13">
        <f t="shared" si="87"/>
        <v>100</v>
      </c>
      <c r="J161" s="32"/>
      <c r="K161" s="32"/>
      <c r="L161" s="5">
        <f t="shared" si="61"/>
        <v>100</v>
      </c>
      <c r="M161" s="5">
        <f t="shared" si="62"/>
        <v>0</v>
      </c>
      <c r="N161" s="5">
        <f t="shared" si="63"/>
        <v>100</v>
      </c>
      <c r="O161" s="32"/>
      <c r="P161" s="32"/>
      <c r="Q161" s="5">
        <f t="shared" si="88"/>
        <v>100</v>
      </c>
      <c r="R161" s="5">
        <f t="shared" si="88"/>
        <v>0</v>
      </c>
      <c r="S161" s="5">
        <f t="shared" si="89"/>
        <v>100</v>
      </c>
      <c r="T161" s="34"/>
      <c r="U161" s="34"/>
      <c r="V161" s="34"/>
    </row>
    <row r="162" spans="1:22" x14ac:dyDescent="0.2">
      <c r="A162" s="4" t="s">
        <v>183</v>
      </c>
      <c r="B162" s="15"/>
      <c r="C162" s="15"/>
      <c r="D162" s="19"/>
      <c r="E162" s="15"/>
      <c r="F162" s="15"/>
      <c r="G162" s="13"/>
      <c r="H162" s="13"/>
      <c r="I162" s="13"/>
      <c r="J162" s="32"/>
      <c r="K162" s="32"/>
      <c r="L162" s="5"/>
      <c r="M162" s="5"/>
      <c r="N162" s="5"/>
      <c r="O162" s="32">
        <v>48</v>
      </c>
      <c r="P162" s="32"/>
      <c r="Q162" s="5">
        <f t="shared" si="88"/>
        <v>48</v>
      </c>
      <c r="R162" s="5">
        <f t="shared" si="88"/>
        <v>0</v>
      </c>
      <c r="S162" s="5">
        <f>+Q162+R162</f>
        <v>48</v>
      </c>
      <c r="T162" s="34"/>
      <c r="U162" s="34"/>
      <c r="V162" s="34"/>
    </row>
    <row r="163" spans="1:22" x14ac:dyDescent="0.2">
      <c r="A163" s="4" t="s">
        <v>184</v>
      </c>
      <c r="B163" s="15"/>
      <c r="C163" s="15"/>
      <c r="D163" s="19"/>
      <c r="E163" s="15"/>
      <c r="F163" s="15"/>
      <c r="G163" s="13"/>
      <c r="H163" s="13"/>
      <c r="I163" s="13"/>
      <c r="J163" s="32"/>
      <c r="K163" s="32"/>
      <c r="L163" s="5"/>
      <c r="M163" s="5"/>
      <c r="N163" s="5"/>
      <c r="O163" s="32">
        <f>470+1155</f>
        <v>1625</v>
      </c>
      <c r="P163" s="32"/>
      <c r="Q163" s="5">
        <f t="shared" si="88"/>
        <v>1625</v>
      </c>
      <c r="R163" s="5">
        <f t="shared" si="88"/>
        <v>0</v>
      </c>
      <c r="S163" s="5">
        <f>+Q163+R163</f>
        <v>1625</v>
      </c>
      <c r="T163" s="34"/>
      <c r="U163" s="34"/>
      <c r="V163" s="34"/>
    </row>
    <row r="164" spans="1:22" x14ac:dyDescent="0.2">
      <c r="A164" s="5"/>
      <c r="B164" s="15"/>
      <c r="C164" s="15"/>
      <c r="D164" s="19"/>
      <c r="E164" s="15"/>
      <c r="F164" s="15"/>
      <c r="G164" s="15"/>
      <c r="H164" s="15"/>
      <c r="I164" s="19"/>
      <c r="J164" s="32"/>
      <c r="K164" s="32"/>
      <c r="L164" s="5"/>
      <c r="M164" s="5"/>
      <c r="N164" s="5"/>
      <c r="O164" s="32"/>
      <c r="P164" s="32"/>
      <c r="Q164" s="5"/>
      <c r="R164" s="5"/>
      <c r="S164" s="5"/>
      <c r="T164" s="34"/>
      <c r="U164" s="34"/>
      <c r="V164" s="34"/>
    </row>
    <row r="165" spans="1:22" x14ac:dyDescent="0.2">
      <c r="A165" s="8" t="s">
        <v>10</v>
      </c>
      <c r="B165" s="27">
        <f t="shared" ref="B165:H165" si="90">SUM(B167)</f>
        <v>13578</v>
      </c>
      <c r="C165" s="27">
        <f t="shared" si="90"/>
        <v>0</v>
      </c>
      <c r="D165" s="27">
        <f t="shared" si="90"/>
        <v>13578</v>
      </c>
      <c r="E165" s="27">
        <f t="shared" si="90"/>
        <v>737</v>
      </c>
      <c r="F165" s="27">
        <f t="shared" si="90"/>
        <v>0</v>
      </c>
      <c r="G165" s="27">
        <f t="shared" si="90"/>
        <v>14315</v>
      </c>
      <c r="H165" s="27">
        <f t="shared" si="90"/>
        <v>0</v>
      </c>
      <c r="I165" s="27">
        <f t="shared" ref="I165:N165" si="91">SUM(I167)</f>
        <v>14315</v>
      </c>
      <c r="J165" s="27">
        <f t="shared" si="91"/>
        <v>980</v>
      </c>
      <c r="K165" s="27">
        <f t="shared" si="91"/>
        <v>0</v>
      </c>
      <c r="L165" s="27">
        <f t="shared" si="91"/>
        <v>15295</v>
      </c>
      <c r="M165" s="27">
        <f t="shared" si="91"/>
        <v>0</v>
      </c>
      <c r="N165" s="27">
        <f t="shared" si="91"/>
        <v>15295</v>
      </c>
      <c r="O165" s="27">
        <f t="shared" ref="O165:S165" si="92">SUM(O167)</f>
        <v>-7400</v>
      </c>
      <c r="P165" s="27">
        <f t="shared" si="92"/>
        <v>0</v>
      </c>
      <c r="Q165" s="27">
        <f t="shared" si="92"/>
        <v>7895</v>
      </c>
      <c r="R165" s="27">
        <f t="shared" si="92"/>
        <v>0</v>
      </c>
      <c r="S165" s="27">
        <f t="shared" si="92"/>
        <v>7895</v>
      </c>
      <c r="T165" s="34"/>
      <c r="U165" s="34"/>
      <c r="V165" s="34"/>
    </row>
    <row r="166" spans="1:22" x14ac:dyDescent="0.2">
      <c r="A166" s="2" t="s">
        <v>21</v>
      </c>
      <c r="B166" s="15"/>
      <c r="C166" s="15"/>
      <c r="D166" s="19"/>
      <c r="E166" s="15"/>
      <c r="F166" s="15"/>
      <c r="G166" s="15"/>
      <c r="H166" s="15"/>
      <c r="I166" s="19"/>
      <c r="J166" s="32"/>
      <c r="K166" s="32"/>
      <c r="L166" s="5"/>
      <c r="M166" s="5"/>
      <c r="N166" s="5"/>
      <c r="O166" s="32"/>
      <c r="P166" s="32"/>
      <c r="Q166" s="5"/>
      <c r="R166" s="5"/>
      <c r="S166" s="5"/>
      <c r="T166" s="34"/>
      <c r="U166" s="34"/>
      <c r="V166" s="34"/>
    </row>
    <row r="167" spans="1:22" x14ac:dyDescent="0.2">
      <c r="A167" s="12" t="s">
        <v>99</v>
      </c>
      <c r="B167" s="20">
        <f t="shared" ref="B167:M167" si="93">SUM(B168:B176)</f>
        <v>13578</v>
      </c>
      <c r="C167" s="20">
        <f t="shared" si="93"/>
        <v>0</v>
      </c>
      <c r="D167" s="20">
        <f t="shared" si="93"/>
        <v>13578</v>
      </c>
      <c r="E167" s="20">
        <f t="shared" si="93"/>
        <v>737</v>
      </c>
      <c r="F167" s="20">
        <f t="shared" si="93"/>
        <v>0</v>
      </c>
      <c r="G167" s="20">
        <f t="shared" si="93"/>
        <v>14315</v>
      </c>
      <c r="H167" s="20">
        <f t="shared" si="93"/>
        <v>0</v>
      </c>
      <c r="I167" s="20">
        <f t="shared" si="93"/>
        <v>14315</v>
      </c>
      <c r="J167" s="20">
        <f t="shared" si="93"/>
        <v>980</v>
      </c>
      <c r="K167" s="20">
        <f t="shared" si="93"/>
        <v>0</v>
      </c>
      <c r="L167" s="20">
        <f t="shared" si="93"/>
        <v>15295</v>
      </c>
      <c r="M167" s="20">
        <f t="shared" si="93"/>
        <v>0</v>
      </c>
      <c r="N167" s="20">
        <f>SUM(N168:N176)</f>
        <v>15295</v>
      </c>
      <c r="O167" s="20">
        <f t="shared" ref="O167:S167" si="94">SUM(O168:O176)</f>
        <v>-7400</v>
      </c>
      <c r="P167" s="20">
        <f t="shared" si="94"/>
        <v>0</v>
      </c>
      <c r="Q167" s="20">
        <f t="shared" si="94"/>
        <v>7895</v>
      </c>
      <c r="R167" s="20">
        <f t="shared" si="94"/>
        <v>0</v>
      </c>
      <c r="S167" s="20">
        <f t="shared" si="94"/>
        <v>7895</v>
      </c>
      <c r="T167" s="34"/>
      <c r="U167" s="34"/>
      <c r="V167" s="34"/>
    </row>
    <row r="168" spans="1:22" x14ac:dyDescent="0.2">
      <c r="A168" s="16" t="s">
        <v>98</v>
      </c>
      <c r="B168" s="15">
        <v>2978</v>
      </c>
      <c r="C168" s="15"/>
      <c r="D168" s="19">
        <f t="shared" ref="D168:D174" si="95">SUM(B168:C168)</f>
        <v>2978</v>
      </c>
      <c r="E168" s="15"/>
      <c r="F168" s="15"/>
      <c r="G168" s="13">
        <f>+B168+E168</f>
        <v>2978</v>
      </c>
      <c r="H168" s="13">
        <f>+C168+F168</f>
        <v>0</v>
      </c>
      <c r="I168" s="13">
        <f>SUM(G168:H168)</f>
        <v>2978</v>
      </c>
      <c r="J168" s="32"/>
      <c r="K168" s="32"/>
      <c r="L168" s="5">
        <f t="shared" si="61"/>
        <v>2978</v>
      </c>
      <c r="M168" s="5">
        <f t="shared" si="62"/>
        <v>0</v>
      </c>
      <c r="N168" s="5">
        <f t="shared" si="63"/>
        <v>2978</v>
      </c>
      <c r="O168" s="5">
        <v>-1425</v>
      </c>
      <c r="P168" s="5"/>
      <c r="Q168" s="5">
        <f t="shared" ref="Q168:Q176" si="96">+L168+O168</f>
        <v>1553</v>
      </c>
      <c r="R168" s="5">
        <f t="shared" ref="R168:R176" si="97">+M168+P168</f>
        <v>0</v>
      </c>
      <c r="S168" s="5">
        <f t="shared" ref="S168:S176" si="98">+Q168+R168</f>
        <v>1553</v>
      </c>
      <c r="T168" s="34"/>
      <c r="U168" s="34"/>
      <c r="V168" s="34"/>
    </row>
    <row r="169" spans="1:22" x14ac:dyDescent="0.2">
      <c r="A169" s="16" t="s">
        <v>65</v>
      </c>
      <c r="B169" s="15">
        <v>500</v>
      </c>
      <c r="C169" s="15"/>
      <c r="D169" s="19">
        <f t="shared" si="95"/>
        <v>500</v>
      </c>
      <c r="E169" s="15"/>
      <c r="F169" s="15"/>
      <c r="G169" s="13">
        <f t="shared" ref="G169:G174" si="99">+B169+E169</f>
        <v>500</v>
      </c>
      <c r="H169" s="13">
        <f t="shared" ref="H169:H174" si="100">+C169+F169</f>
        <v>0</v>
      </c>
      <c r="I169" s="13">
        <f t="shared" ref="I169:I174" si="101">SUM(G169:H169)</f>
        <v>500</v>
      </c>
      <c r="J169" s="32"/>
      <c r="K169" s="32"/>
      <c r="L169" s="5">
        <f t="shared" si="61"/>
        <v>500</v>
      </c>
      <c r="M169" s="5">
        <f t="shared" si="62"/>
        <v>0</v>
      </c>
      <c r="N169" s="5">
        <f t="shared" si="63"/>
        <v>500</v>
      </c>
      <c r="O169" s="5">
        <v>-500</v>
      </c>
      <c r="P169" s="5"/>
      <c r="Q169" s="5">
        <f t="shared" si="96"/>
        <v>0</v>
      </c>
      <c r="R169" s="5">
        <f t="shared" si="97"/>
        <v>0</v>
      </c>
      <c r="S169" s="5">
        <f t="shared" si="98"/>
        <v>0</v>
      </c>
      <c r="T169" s="34"/>
      <c r="U169" s="34"/>
      <c r="V169" s="34"/>
    </row>
    <row r="170" spans="1:22" x14ac:dyDescent="0.2">
      <c r="A170" s="16" t="s">
        <v>59</v>
      </c>
      <c r="B170" s="15">
        <v>4000</v>
      </c>
      <c r="C170" s="15"/>
      <c r="D170" s="19">
        <f t="shared" si="95"/>
        <v>4000</v>
      </c>
      <c r="E170" s="15"/>
      <c r="F170" s="15"/>
      <c r="G170" s="13">
        <f t="shared" si="99"/>
        <v>4000</v>
      </c>
      <c r="H170" s="13">
        <f t="shared" si="100"/>
        <v>0</v>
      </c>
      <c r="I170" s="13">
        <f t="shared" si="101"/>
        <v>4000</v>
      </c>
      <c r="J170" s="32"/>
      <c r="K170" s="32"/>
      <c r="L170" s="5">
        <f t="shared" si="61"/>
        <v>4000</v>
      </c>
      <c r="M170" s="5">
        <f t="shared" si="62"/>
        <v>0</v>
      </c>
      <c r="N170" s="5">
        <f t="shared" si="63"/>
        <v>4000</v>
      </c>
      <c r="O170" s="5">
        <v>-4000</v>
      </c>
      <c r="P170" s="5"/>
      <c r="Q170" s="5">
        <f t="shared" si="96"/>
        <v>0</v>
      </c>
      <c r="R170" s="5">
        <f t="shared" si="97"/>
        <v>0</v>
      </c>
      <c r="S170" s="5">
        <f t="shared" si="98"/>
        <v>0</v>
      </c>
      <c r="T170" s="34"/>
      <c r="U170" s="34"/>
      <c r="V170" s="34"/>
    </row>
    <row r="171" spans="1:22" x14ac:dyDescent="0.2">
      <c r="A171" s="16" t="s">
        <v>174</v>
      </c>
      <c r="B171" s="15"/>
      <c r="C171" s="15"/>
      <c r="D171" s="19">
        <f t="shared" si="95"/>
        <v>0</v>
      </c>
      <c r="E171" s="15"/>
      <c r="F171" s="15"/>
      <c r="G171" s="13"/>
      <c r="H171" s="13"/>
      <c r="I171" s="13"/>
      <c r="J171" s="32"/>
      <c r="K171" s="32"/>
      <c r="L171" s="5"/>
      <c r="M171" s="5"/>
      <c r="N171" s="5">
        <f t="shared" si="63"/>
        <v>0</v>
      </c>
      <c r="O171" s="5">
        <v>550</v>
      </c>
      <c r="P171" s="5"/>
      <c r="Q171" s="5">
        <f t="shared" si="96"/>
        <v>550</v>
      </c>
      <c r="R171" s="5">
        <f t="shared" si="97"/>
        <v>0</v>
      </c>
      <c r="S171" s="5">
        <f>+Q171+R171</f>
        <v>550</v>
      </c>
      <c r="T171" s="34"/>
      <c r="U171" s="34"/>
      <c r="V171" s="34"/>
    </row>
    <row r="172" spans="1:22" x14ac:dyDescent="0.2">
      <c r="A172" s="4" t="s">
        <v>24</v>
      </c>
      <c r="B172" s="15">
        <v>4500</v>
      </c>
      <c r="C172" s="15"/>
      <c r="D172" s="19">
        <f t="shared" si="95"/>
        <v>4500</v>
      </c>
      <c r="E172" s="15"/>
      <c r="F172" s="15"/>
      <c r="G172" s="13">
        <f t="shared" si="99"/>
        <v>4500</v>
      </c>
      <c r="H172" s="13">
        <f t="shared" si="100"/>
        <v>0</v>
      </c>
      <c r="I172" s="13">
        <f t="shared" si="101"/>
        <v>4500</v>
      </c>
      <c r="J172" s="32"/>
      <c r="K172" s="32"/>
      <c r="L172" s="5">
        <f t="shared" si="61"/>
        <v>4500</v>
      </c>
      <c r="M172" s="5">
        <f t="shared" si="62"/>
        <v>0</v>
      </c>
      <c r="N172" s="5">
        <f t="shared" si="63"/>
        <v>4500</v>
      </c>
      <c r="O172" s="5">
        <v>-2286</v>
      </c>
      <c r="P172" s="5"/>
      <c r="Q172" s="5">
        <f t="shared" si="96"/>
        <v>2214</v>
      </c>
      <c r="R172" s="5">
        <f t="shared" si="97"/>
        <v>0</v>
      </c>
      <c r="S172" s="5">
        <f t="shared" si="98"/>
        <v>2214</v>
      </c>
      <c r="T172" s="34"/>
      <c r="U172" s="34"/>
      <c r="V172" s="34"/>
    </row>
    <row r="173" spans="1:22" x14ac:dyDescent="0.2">
      <c r="A173" s="4" t="s">
        <v>27</v>
      </c>
      <c r="B173" s="15">
        <v>1000</v>
      </c>
      <c r="C173" s="15"/>
      <c r="D173" s="19">
        <f t="shared" si="95"/>
        <v>1000</v>
      </c>
      <c r="E173" s="15"/>
      <c r="F173" s="15"/>
      <c r="G173" s="13">
        <f t="shared" si="99"/>
        <v>1000</v>
      </c>
      <c r="H173" s="13">
        <f t="shared" si="100"/>
        <v>0</v>
      </c>
      <c r="I173" s="13">
        <f t="shared" si="101"/>
        <v>1000</v>
      </c>
      <c r="J173" s="32"/>
      <c r="K173" s="32"/>
      <c r="L173" s="5">
        <f t="shared" si="61"/>
        <v>1000</v>
      </c>
      <c r="M173" s="5">
        <f t="shared" si="62"/>
        <v>0</v>
      </c>
      <c r="N173" s="5">
        <f t="shared" si="63"/>
        <v>1000</v>
      </c>
      <c r="O173" s="5">
        <v>-889</v>
      </c>
      <c r="P173" s="5"/>
      <c r="Q173" s="5">
        <f t="shared" si="96"/>
        <v>111</v>
      </c>
      <c r="R173" s="5">
        <f t="shared" si="97"/>
        <v>0</v>
      </c>
      <c r="S173" s="5">
        <f t="shared" si="98"/>
        <v>111</v>
      </c>
      <c r="T173" s="34"/>
      <c r="U173" s="34"/>
      <c r="V173" s="34"/>
    </row>
    <row r="174" spans="1:22" x14ac:dyDescent="0.2">
      <c r="A174" s="4" t="s">
        <v>111</v>
      </c>
      <c r="B174" s="15">
        <v>600</v>
      </c>
      <c r="C174" s="15"/>
      <c r="D174" s="19">
        <f t="shared" si="95"/>
        <v>600</v>
      </c>
      <c r="E174" s="15"/>
      <c r="F174" s="15"/>
      <c r="G174" s="13">
        <f t="shared" si="99"/>
        <v>600</v>
      </c>
      <c r="H174" s="13">
        <f t="shared" si="100"/>
        <v>0</v>
      </c>
      <c r="I174" s="13">
        <f t="shared" si="101"/>
        <v>600</v>
      </c>
      <c r="J174" s="32"/>
      <c r="K174" s="32"/>
      <c r="L174" s="5">
        <f t="shared" si="61"/>
        <v>600</v>
      </c>
      <c r="M174" s="5">
        <f t="shared" si="62"/>
        <v>0</v>
      </c>
      <c r="N174" s="5">
        <f t="shared" si="63"/>
        <v>600</v>
      </c>
      <c r="O174" s="5"/>
      <c r="P174" s="5"/>
      <c r="Q174" s="5">
        <f t="shared" si="96"/>
        <v>600</v>
      </c>
      <c r="R174" s="5">
        <f t="shared" si="97"/>
        <v>0</v>
      </c>
      <c r="S174" s="5">
        <f t="shared" si="98"/>
        <v>600</v>
      </c>
      <c r="T174" s="34"/>
      <c r="U174" s="34"/>
      <c r="V174" s="34"/>
    </row>
    <row r="175" spans="1:22" x14ac:dyDescent="0.2">
      <c r="A175" s="4" t="s">
        <v>142</v>
      </c>
      <c r="B175" s="15"/>
      <c r="C175" s="15"/>
      <c r="D175" s="19"/>
      <c r="E175" s="15">
        <v>737</v>
      </c>
      <c r="F175" s="15"/>
      <c r="G175" s="13">
        <f>+B175+E175</f>
        <v>737</v>
      </c>
      <c r="H175" s="13">
        <f>+C175+F175</f>
        <v>0</v>
      </c>
      <c r="I175" s="13">
        <f>SUM(G175:H175)</f>
        <v>737</v>
      </c>
      <c r="J175" s="32"/>
      <c r="K175" s="32"/>
      <c r="L175" s="5">
        <f t="shared" si="61"/>
        <v>737</v>
      </c>
      <c r="M175" s="5">
        <f t="shared" si="62"/>
        <v>0</v>
      </c>
      <c r="N175" s="5">
        <f t="shared" si="63"/>
        <v>737</v>
      </c>
      <c r="O175" s="5">
        <v>1150</v>
      </c>
      <c r="P175" s="5"/>
      <c r="Q175" s="5">
        <f t="shared" si="96"/>
        <v>1887</v>
      </c>
      <c r="R175" s="5">
        <f t="shared" si="97"/>
        <v>0</v>
      </c>
      <c r="S175" s="5">
        <f t="shared" si="98"/>
        <v>1887</v>
      </c>
      <c r="T175" s="34"/>
      <c r="U175" s="34"/>
      <c r="V175" s="34"/>
    </row>
    <row r="176" spans="1:22" x14ac:dyDescent="0.2">
      <c r="A176" s="4" t="s">
        <v>159</v>
      </c>
      <c r="B176" s="15"/>
      <c r="C176" s="15"/>
      <c r="D176" s="19"/>
      <c r="E176" s="15"/>
      <c r="F176" s="15"/>
      <c r="G176" s="13"/>
      <c r="H176" s="13"/>
      <c r="I176" s="13"/>
      <c r="J176" s="32">
        <v>980</v>
      </c>
      <c r="K176" s="32"/>
      <c r="L176" s="5">
        <f>+G176+J176</f>
        <v>980</v>
      </c>
      <c r="M176" s="5">
        <f>+H176+K176</f>
        <v>0</v>
      </c>
      <c r="N176" s="5">
        <f>+L176+M176</f>
        <v>980</v>
      </c>
      <c r="O176" s="5"/>
      <c r="P176" s="5"/>
      <c r="Q176" s="5">
        <f t="shared" si="96"/>
        <v>980</v>
      </c>
      <c r="R176" s="5">
        <f t="shared" si="97"/>
        <v>0</v>
      </c>
      <c r="S176" s="5">
        <f t="shared" si="98"/>
        <v>980</v>
      </c>
      <c r="T176" s="34"/>
      <c r="U176" s="34"/>
      <c r="V176" s="34"/>
    </row>
    <row r="177" spans="1:19" x14ac:dyDescent="0.2">
      <c r="A177" s="4"/>
      <c r="B177" s="15"/>
      <c r="C177" s="15"/>
      <c r="D177" s="19"/>
      <c r="E177" s="15"/>
      <c r="F177" s="15"/>
      <c r="G177" s="15"/>
      <c r="H177" s="15"/>
      <c r="I177" s="19"/>
      <c r="J177" s="32"/>
      <c r="K177" s="32"/>
      <c r="L177" s="5"/>
      <c r="M177" s="5"/>
      <c r="N177" s="5"/>
      <c r="O177" s="5"/>
      <c r="P177" s="5"/>
      <c r="Q177" s="5"/>
      <c r="R177" s="5"/>
      <c r="S177" s="5"/>
    </row>
    <row r="178" spans="1:19" x14ac:dyDescent="0.2">
      <c r="A178" s="8" t="s">
        <v>11</v>
      </c>
      <c r="B178" s="27">
        <f t="shared" ref="B178:S178" si="102">SUM(B179:B225)</f>
        <v>48434</v>
      </c>
      <c r="C178" s="27">
        <f t="shared" si="102"/>
        <v>1557</v>
      </c>
      <c r="D178" s="27">
        <f t="shared" si="102"/>
        <v>49991</v>
      </c>
      <c r="E178" s="27">
        <f t="shared" si="102"/>
        <v>6114</v>
      </c>
      <c r="F178" s="27">
        <f t="shared" si="102"/>
        <v>0</v>
      </c>
      <c r="G178" s="27">
        <f t="shared" si="102"/>
        <v>54548</v>
      </c>
      <c r="H178" s="27">
        <f t="shared" si="102"/>
        <v>1557</v>
      </c>
      <c r="I178" s="27">
        <f t="shared" si="102"/>
        <v>56105</v>
      </c>
      <c r="J178" s="27">
        <f t="shared" si="102"/>
        <v>0</v>
      </c>
      <c r="K178" s="27">
        <f t="shared" si="102"/>
        <v>0</v>
      </c>
      <c r="L178" s="27">
        <f t="shared" si="102"/>
        <v>54548</v>
      </c>
      <c r="M178" s="27">
        <f t="shared" si="102"/>
        <v>1557</v>
      </c>
      <c r="N178" s="27">
        <f t="shared" si="102"/>
        <v>56105</v>
      </c>
      <c r="O178" s="27">
        <f t="shared" si="102"/>
        <v>-22240</v>
      </c>
      <c r="P178" s="27">
        <f t="shared" si="102"/>
        <v>-519</v>
      </c>
      <c r="Q178" s="27">
        <f t="shared" si="102"/>
        <v>32308</v>
      </c>
      <c r="R178" s="27">
        <f t="shared" si="102"/>
        <v>1038</v>
      </c>
      <c r="S178" s="27">
        <f t="shared" si="102"/>
        <v>33346</v>
      </c>
    </row>
    <row r="179" spans="1:19" x14ac:dyDescent="0.2">
      <c r="A179" s="4" t="s">
        <v>143</v>
      </c>
      <c r="B179" s="30">
        <v>800</v>
      </c>
      <c r="C179" s="30"/>
      <c r="D179" s="5">
        <f t="shared" ref="D179:D224" si="103">SUM(B179:C179)</f>
        <v>800</v>
      </c>
      <c r="E179" s="30"/>
      <c r="F179" s="30"/>
      <c r="G179" s="30">
        <f t="shared" ref="G179:H194" si="104">+B179+E179</f>
        <v>800</v>
      </c>
      <c r="H179" s="30">
        <f t="shared" si="104"/>
        <v>0</v>
      </c>
      <c r="I179" s="30">
        <f t="shared" ref="I179:I224" si="105">SUM(G179:H179)</f>
        <v>800</v>
      </c>
      <c r="J179" s="32"/>
      <c r="K179" s="32"/>
      <c r="L179" s="5">
        <f t="shared" ref="L179:L225" si="106">+G179+J179</f>
        <v>800</v>
      </c>
      <c r="M179" s="5">
        <f t="shared" ref="M179:M225" si="107">+H179+K179</f>
        <v>0</v>
      </c>
      <c r="N179" s="5">
        <f t="shared" ref="N179:N225" si="108">+L179+M179</f>
        <v>800</v>
      </c>
      <c r="O179" s="5">
        <v>-706</v>
      </c>
      <c r="P179" s="5"/>
      <c r="Q179" s="5">
        <f t="shared" ref="Q179:Q212" si="109">+L179+O179</f>
        <v>94</v>
      </c>
      <c r="R179" s="5">
        <f t="shared" ref="R179:R212" si="110">+M179+P179</f>
        <v>0</v>
      </c>
      <c r="S179" s="5">
        <f t="shared" ref="S179:S225" si="111">+Q179+R179</f>
        <v>94</v>
      </c>
    </row>
    <row r="180" spans="1:19" x14ac:dyDescent="0.2">
      <c r="A180" s="4" t="s">
        <v>144</v>
      </c>
      <c r="B180" s="30">
        <v>718</v>
      </c>
      <c r="C180" s="30"/>
      <c r="D180" s="5">
        <f t="shared" si="103"/>
        <v>718</v>
      </c>
      <c r="E180" s="30">
        <v>82</v>
      </c>
      <c r="F180" s="30"/>
      <c r="G180" s="30">
        <f t="shared" si="104"/>
        <v>800</v>
      </c>
      <c r="H180" s="30">
        <f t="shared" si="104"/>
        <v>0</v>
      </c>
      <c r="I180" s="30">
        <f t="shared" si="105"/>
        <v>800</v>
      </c>
      <c r="J180" s="32"/>
      <c r="K180" s="32"/>
      <c r="L180" s="5">
        <f t="shared" si="106"/>
        <v>800</v>
      </c>
      <c r="M180" s="5">
        <f t="shared" si="107"/>
        <v>0</v>
      </c>
      <c r="N180" s="5">
        <f t="shared" si="108"/>
        <v>800</v>
      </c>
      <c r="O180" s="5"/>
      <c r="P180" s="5"/>
      <c r="Q180" s="5">
        <f t="shared" si="109"/>
        <v>800</v>
      </c>
      <c r="R180" s="5">
        <f t="shared" si="110"/>
        <v>0</v>
      </c>
      <c r="S180" s="5">
        <f t="shared" si="111"/>
        <v>800</v>
      </c>
    </row>
    <row r="181" spans="1:19" x14ac:dyDescent="0.2">
      <c r="A181" s="4" t="s">
        <v>33</v>
      </c>
      <c r="B181" s="30">
        <v>1905</v>
      </c>
      <c r="C181" s="30"/>
      <c r="D181" s="5">
        <f t="shared" si="103"/>
        <v>1905</v>
      </c>
      <c r="E181" s="30"/>
      <c r="F181" s="30"/>
      <c r="G181" s="30">
        <f t="shared" si="104"/>
        <v>1905</v>
      </c>
      <c r="H181" s="30">
        <f t="shared" si="104"/>
        <v>0</v>
      </c>
      <c r="I181" s="30">
        <f t="shared" si="105"/>
        <v>1905</v>
      </c>
      <c r="J181" s="32"/>
      <c r="K181" s="32"/>
      <c r="L181" s="5">
        <f t="shared" si="106"/>
        <v>1905</v>
      </c>
      <c r="M181" s="5">
        <f t="shared" si="107"/>
        <v>0</v>
      </c>
      <c r="N181" s="5">
        <f t="shared" si="108"/>
        <v>1905</v>
      </c>
      <c r="O181" s="5">
        <v>-1112</v>
      </c>
      <c r="P181" s="5"/>
      <c r="Q181" s="5">
        <f t="shared" si="109"/>
        <v>793</v>
      </c>
      <c r="R181" s="5">
        <f t="shared" si="110"/>
        <v>0</v>
      </c>
      <c r="S181" s="5">
        <f t="shared" si="111"/>
        <v>793</v>
      </c>
    </row>
    <row r="182" spans="1:19" x14ac:dyDescent="0.2">
      <c r="A182" s="4" t="s">
        <v>63</v>
      </c>
      <c r="B182" s="30">
        <v>381</v>
      </c>
      <c r="C182" s="30"/>
      <c r="D182" s="5">
        <f>SUM(B182:C182)</f>
        <v>381</v>
      </c>
      <c r="E182" s="30"/>
      <c r="F182" s="30"/>
      <c r="G182" s="30">
        <f>+B182+E182</f>
        <v>381</v>
      </c>
      <c r="H182" s="30">
        <f>+C182+F182</f>
        <v>0</v>
      </c>
      <c r="I182" s="30">
        <f>SUM(G182:H182)</f>
        <v>381</v>
      </c>
      <c r="J182" s="32"/>
      <c r="K182" s="32"/>
      <c r="L182" s="5">
        <f t="shared" si="106"/>
        <v>381</v>
      </c>
      <c r="M182" s="5">
        <f t="shared" si="107"/>
        <v>0</v>
      </c>
      <c r="N182" s="5">
        <f t="shared" si="108"/>
        <v>381</v>
      </c>
      <c r="O182" s="5">
        <v>-282</v>
      </c>
      <c r="P182" s="5"/>
      <c r="Q182" s="5">
        <f t="shared" si="109"/>
        <v>99</v>
      </c>
      <c r="R182" s="5">
        <f t="shared" si="110"/>
        <v>0</v>
      </c>
      <c r="S182" s="5">
        <f t="shared" si="111"/>
        <v>99</v>
      </c>
    </row>
    <row r="183" spans="1:19" x14ac:dyDescent="0.2">
      <c r="A183" s="4" t="s">
        <v>145</v>
      </c>
      <c r="B183" s="30">
        <v>381</v>
      </c>
      <c r="C183" s="30"/>
      <c r="D183" s="5">
        <f>SUM(B183:C183)</f>
        <v>381</v>
      </c>
      <c r="E183" s="30"/>
      <c r="F183" s="30"/>
      <c r="G183" s="30">
        <f>+B183+E183</f>
        <v>381</v>
      </c>
      <c r="H183" s="30">
        <f>+C183+F183</f>
        <v>0</v>
      </c>
      <c r="I183" s="30">
        <f>SUM(G183:H183)</f>
        <v>381</v>
      </c>
      <c r="J183" s="32"/>
      <c r="K183" s="32"/>
      <c r="L183" s="5">
        <f t="shared" si="106"/>
        <v>381</v>
      </c>
      <c r="M183" s="5">
        <f t="shared" si="107"/>
        <v>0</v>
      </c>
      <c r="N183" s="5">
        <f t="shared" si="108"/>
        <v>381</v>
      </c>
      <c r="O183" s="5"/>
      <c r="P183" s="5"/>
      <c r="Q183" s="5">
        <f t="shared" si="109"/>
        <v>381</v>
      </c>
      <c r="R183" s="5">
        <f t="shared" si="110"/>
        <v>0</v>
      </c>
      <c r="S183" s="5">
        <f t="shared" si="111"/>
        <v>381</v>
      </c>
    </row>
    <row r="184" spans="1:19" x14ac:dyDescent="0.2">
      <c r="A184" s="4" t="s">
        <v>14</v>
      </c>
      <c r="B184" s="30">
        <v>1220</v>
      </c>
      <c r="C184" s="30"/>
      <c r="D184" s="5">
        <f t="shared" si="103"/>
        <v>1220</v>
      </c>
      <c r="E184" s="30"/>
      <c r="F184" s="30"/>
      <c r="G184" s="30">
        <f t="shared" si="104"/>
        <v>1220</v>
      </c>
      <c r="H184" s="30">
        <f t="shared" si="104"/>
        <v>0</v>
      </c>
      <c r="I184" s="30">
        <f t="shared" si="105"/>
        <v>1220</v>
      </c>
      <c r="J184" s="32"/>
      <c r="K184" s="32"/>
      <c r="L184" s="5">
        <f t="shared" si="106"/>
        <v>1220</v>
      </c>
      <c r="M184" s="5">
        <f t="shared" si="107"/>
        <v>0</v>
      </c>
      <c r="N184" s="5">
        <f t="shared" si="108"/>
        <v>1220</v>
      </c>
      <c r="O184" s="5">
        <v>-311</v>
      </c>
      <c r="P184" s="5"/>
      <c r="Q184" s="5">
        <f t="shared" si="109"/>
        <v>909</v>
      </c>
      <c r="R184" s="5">
        <f t="shared" si="110"/>
        <v>0</v>
      </c>
      <c r="S184" s="5">
        <f t="shared" si="111"/>
        <v>909</v>
      </c>
    </row>
    <row r="185" spans="1:19" x14ac:dyDescent="0.2">
      <c r="A185" s="4" t="s">
        <v>114</v>
      </c>
      <c r="B185" s="30">
        <v>508</v>
      </c>
      <c r="C185" s="30"/>
      <c r="D185" s="5">
        <f t="shared" si="103"/>
        <v>508</v>
      </c>
      <c r="E185" s="30"/>
      <c r="F185" s="30"/>
      <c r="G185" s="30">
        <f t="shared" si="104"/>
        <v>508</v>
      </c>
      <c r="H185" s="30">
        <f t="shared" si="104"/>
        <v>0</v>
      </c>
      <c r="I185" s="30">
        <f t="shared" si="105"/>
        <v>508</v>
      </c>
      <c r="J185" s="32"/>
      <c r="K185" s="32"/>
      <c r="L185" s="5">
        <f t="shared" si="106"/>
        <v>508</v>
      </c>
      <c r="M185" s="5">
        <f t="shared" si="107"/>
        <v>0</v>
      </c>
      <c r="N185" s="5">
        <f t="shared" si="108"/>
        <v>508</v>
      </c>
      <c r="O185" s="5">
        <v>-49</v>
      </c>
      <c r="P185" s="5"/>
      <c r="Q185" s="5">
        <f t="shared" si="109"/>
        <v>459</v>
      </c>
      <c r="R185" s="5">
        <f t="shared" si="110"/>
        <v>0</v>
      </c>
      <c r="S185" s="5">
        <f t="shared" si="111"/>
        <v>459</v>
      </c>
    </row>
    <row r="186" spans="1:19" x14ac:dyDescent="0.2">
      <c r="A186" s="4" t="s">
        <v>34</v>
      </c>
      <c r="B186" s="30">
        <v>2121</v>
      </c>
      <c r="C186" s="30"/>
      <c r="D186" s="5">
        <f t="shared" si="103"/>
        <v>2121</v>
      </c>
      <c r="E186" s="30"/>
      <c r="F186" s="30"/>
      <c r="G186" s="30">
        <f t="shared" si="104"/>
        <v>2121</v>
      </c>
      <c r="H186" s="30">
        <f t="shared" si="104"/>
        <v>0</v>
      </c>
      <c r="I186" s="30">
        <f t="shared" si="105"/>
        <v>2121</v>
      </c>
      <c r="J186" s="32"/>
      <c r="K186" s="32"/>
      <c r="L186" s="5">
        <f t="shared" si="106"/>
        <v>2121</v>
      </c>
      <c r="M186" s="5">
        <f t="shared" si="107"/>
        <v>0</v>
      </c>
      <c r="N186" s="5">
        <f t="shared" si="108"/>
        <v>2121</v>
      </c>
      <c r="O186" s="5">
        <v>-766</v>
      </c>
      <c r="P186" s="5"/>
      <c r="Q186" s="5">
        <f t="shared" si="109"/>
        <v>1355</v>
      </c>
      <c r="R186" s="5">
        <f t="shared" si="110"/>
        <v>0</v>
      </c>
      <c r="S186" s="5">
        <f t="shared" si="111"/>
        <v>1355</v>
      </c>
    </row>
    <row r="187" spans="1:19" x14ac:dyDescent="0.2">
      <c r="A187" s="4" t="s">
        <v>15</v>
      </c>
      <c r="B187" s="30">
        <v>1651</v>
      </c>
      <c r="C187" s="30"/>
      <c r="D187" s="5">
        <f t="shared" si="103"/>
        <v>1651</v>
      </c>
      <c r="E187" s="30"/>
      <c r="F187" s="30"/>
      <c r="G187" s="30">
        <f t="shared" si="104"/>
        <v>1651</v>
      </c>
      <c r="H187" s="30">
        <f t="shared" si="104"/>
        <v>0</v>
      </c>
      <c r="I187" s="30">
        <f t="shared" si="105"/>
        <v>1651</v>
      </c>
      <c r="J187" s="32"/>
      <c r="K187" s="32"/>
      <c r="L187" s="5">
        <f t="shared" si="106"/>
        <v>1651</v>
      </c>
      <c r="M187" s="5">
        <f t="shared" si="107"/>
        <v>0</v>
      </c>
      <c r="N187" s="5">
        <f t="shared" si="108"/>
        <v>1651</v>
      </c>
      <c r="O187" s="5">
        <v>-1246</v>
      </c>
      <c r="P187" s="5"/>
      <c r="Q187" s="5">
        <f t="shared" si="109"/>
        <v>405</v>
      </c>
      <c r="R187" s="5">
        <f t="shared" si="110"/>
        <v>0</v>
      </c>
      <c r="S187" s="5">
        <f t="shared" si="111"/>
        <v>405</v>
      </c>
    </row>
    <row r="188" spans="1:19" x14ac:dyDescent="0.2">
      <c r="A188" s="4" t="s">
        <v>146</v>
      </c>
      <c r="B188" s="30">
        <v>0</v>
      </c>
      <c r="C188" s="30"/>
      <c r="D188" s="5">
        <f t="shared" si="103"/>
        <v>0</v>
      </c>
      <c r="E188" s="30">
        <v>300</v>
      </c>
      <c r="F188" s="30"/>
      <c r="G188" s="30">
        <f t="shared" si="104"/>
        <v>300</v>
      </c>
      <c r="H188" s="30">
        <f t="shared" si="104"/>
        <v>0</v>
      </c>
      <c r="I188" s="30">
        <f t="shared" si="105"/>
        <v>300</v>
      </c>
      <c r="J188" s="32"/>
      <c r="K188" s="32"/>
      <c r="L188" s="5">
        <f t="shared" si="106"/>
        <v>300</v>
      </c>
      <c r="M188" s="5">
        <f t="shared" si="107"/>
        <v>0</v>
      </c>
      <c r="N188" s="5">
        <f t="shared" si="108"/>
        <v>300</v>
      </c>
      <c r="O188" s="5"/>
      <c r="P188" s="5"/>
      <c r="Q188" s="5">
        <f t="shared" si="109"/>
        <v>300</v>
      </c>
      <c r="R188" s="5">
        <f t="shared" si="110"/>
        <v>0</v>
      </c>
      <c r="S188" s="5">
        <f t="shared" si="111"/>
        <v>300</v>
      </c>
    </row>
    <row r="189" spans="1:19" x14ac:dyDescent="0.2">
      <c r="A189" s="4" t="s">
        <v>147</v>
      </c>
      <c r="B189" s="30">
        <v>0</v>
      </c>
      <c r="C189" s="30"/>
      <c r="D189" s="5">
        <f t="shared" si="103"/>
        <v>0</v>
      </c>
      <c r="E189" s="30">
        <v>1588</v>
      </c>
      <c r="F189" s="30"/>
      <c r="G189" s="30">
        <f t="shared" si="104"/>
        <v>1588</v>
      </c>
      <c r="H189" s="30">
        <f t="shared" si="104"/>
        <v>0</v>
      </c>
      <c r="I189" s="30">
        <f t="shared" si="105"/>
        <v>1588</v>
      </c>
      <c r="J189" s="32"/>
      <c r="K189" s="32"/>
      <c r="L189" s="5">
        <f t="shared" si="106"/>
        <v>1588</v>
      </c>
      <c r="M189" s="5">
        <f t="shared" si="107"/>
        <v>0</v>
      </c>
      <c r="N189" s="5">
        <f t="shared" si="108"/>
        <v>1588</v>
      </c>
      <c r="O189" s="5">
        <v>-235</v>
      </c>
      <c r="P189" s="5"/>
      <c r="Q189" s="5">
        <f t="shared" si="109"/>
        <v>1353</v>
      </c>
      <c r="R189" s="5">
        <f t="shared" si="110"/>
        <v>0</v>
      </c>
      <c r="S189" s="5">
        <f t="shared" si="111"/>
        <v>1353</v>
      </c>
    </row>
    <row r="190" spans="1:19" x14ac:dyDescent="0.2">
      <c r="A190" s="4" t="s">
        <v>115</v>
      </c>
      <c r="B190" s="30">
        <v>2000</v>
      </c>
      <c r="C190" s="30"/>
      <c r="D190" s="5">
        <f t="shared" si="103"/>
        <v>2000</v>
      </c>
      <c r="E190" s="30"/>
      <c r="F190" s="30"/>
      <c r="G190" s="30">
        <f t="shared" si="104"/>
        <v>2000</v>
      </c>
      <c r="H190" s="30">
        <f t="shared" si="104"/>
        <v>0</v>
      </c>
      <c r="I190" s="30">
        <f t="shared" si="105"/>
        <v>2000</v>
      </c>
      <c r="J190" s="32"/>
      <c r="K190" s="32"/>
      <c r="L190" s="5">
        <f t="shared" si="106"/>
        <v>2000</v>
      </c>
      <c r="M190" s="5">
        <f t="shared" si="107"/>
        <v>0</v>
      </c>
      <c r="N190" s="5">
        <f t="shared" si="108"/>
        <v>2000</v>
      </c>
      <c r="O190" s="5">
        <v>-2000</v>
      </c>
      <c r="P190" s="5"/>
      <c r="Q190" s="5">
        <f t="shared" si="109"/>
        <v>0</v>
      </c>
      <c r="R190" s="5">
        <f t="shared" si="110"/>
        <v>0</v>
      </c>
      <c r="S190" s="5">
        <f t="shared" si="111"/>
        <v>0</v>
      </c>
    </row>
    <row r="191" spans="1:19" x14ac:dyDescent="0.2">
      <c r="A191" s="4" t="s">
        <v>49</v>
      </c>
      <c r="B191" s="30">
        <v>600</v>
      </c>
      <c r="C191" s="30"/>
      <c r="D191" s="5">
        <f t="shared" si="103"/>
        <v>600</v>
      </c>
      <c r="E191" s="30"/>
      <c r="F191" s="30"/>
      <c r="G191" s="30">
        <f t="shared" si="104"/>
        <v>600</v>
      </c>
      <c r="H191" s="30">
        <f t="shared" si="104"/>
        <v>0</v>
      </c>
      <c r="I191" s="30">
        <f t="shared" si="105"/>
        <v>600</v>
      </c>
      <c r="J191" s="32"/>
      <c r="K191" s="32"/>
      <c r="L191" s="5">
        <f t="shared" si="106"/>
        <v>600</v>
      </c>
      <c r="M191" s="5">
        <f t="shared" si="107"/>
        <v>0</v>
      </c>
      <c r="N191" s="5">
        <f t="shared" si="108"/>
        <v>600</v>
      </c>
      <c r="O191" s="5">
        <v>-600</v>
      </c>
      <c r="P191" s="5"/>
      <c r="Q191" s="5">
        <f t="shared" si="109"/>
        <v>0</v>
      </c>
      <c r="R191" s="5">
        <f t="shared" si="110"/>
        <v>0</v>
      </c>
      <c r="S191" s="5">
        <f t="shared" si="111"/>
        <v>0</v>
      </c>
    </row>
    <row r="192" spans="1:19" x14ac:dyDescent="0.2">
      <c r="A192" s="4" t="s">
        <v>148</v>
      </c>
      <c r="B192" s="30">
        <v>0</v>
      </c>
      <c r="C192" s="30"/>
      <c r="D192" s="5">
        <f t="shared" si="103"/>
        <v>0</v>
      </c>
      <c r="E192" s="30">
        <v>400</v>
      </c>
      <c r="F192" s="30"/>
      <c r="G192" s="30">
        <f t="shared" si="104"/>
        <v>400</v>
      </c>
      <c r="H192" s="30">
        <f t="shared" si="104"/>
        <v>0</v>
      </c>
      <c r="I192" s="30">
        <f t="shared" si="105"/>
        <v>400</v>
      </c>
      <c r="J192" s="32"/>
      <c r="K192" s="32"/>
      <c r="L192" s="5">
        <f t="shared" si="106"/>
        <v>400</v>
      </c>
      <c r="M192" s="5">
        <f t="shared" si="107"/>
        <v>0</v>
      </c>
      <c r="N192" s="5">
        <f t="shared" si="108"/>
        <v>400</v>
      </c>
      <c r="O192" s="5">
        <v>100</v>
      </c>
      <c r="P192" s="5"/>
      <c r="Q192" s="5">
        <f t="shared" si="109"/>
        <v>500</v>
      </c>
      <c r="R192" s="5">
        <f t="shared" si="110"/>
        <v>0</v>
      </c>
      <c r="S192" s="5">
        <f t="shared" si="111"/>
        <v>500</v>
      </c>
    </row>
    <row r="193" spans="1:19" x14ac:dyDescent="0.2">
      <c r="A193" s="4" t="s">
        <v>16</v>
      </c>
      <c r="B193" s="30">
        <v>1588</v>
      </c>
      <c r="C193" s="30"/>
      <c r="D193" s="5">
        <f t="shared" si="103"/>
        <v>1588</v>
      </c>
      <c r="E193" s="30"/>
      <c r="F193" s="30"/>
      <c r="G193" s="30">
        <f t="shared" si="104"/>
        <v>1588</v>
      </c>
      <c r="H193" s="30">
        <f t="shared" si="104"/>
        <v>0</v>
      </c>
      <c r="I193" s="30">
        <f t="shared" si="105"/>
        <v>1588</v>
      </c>
      <c r="J193" s="32"/>
      <c r="K193" s="32"/>
      <c r="L193" s="5">
        <f t="shared" si="106"/>
        <v>1588</v>
      </c>
      <c r="M193" s="5">
        <f t="shared" si="107"/>
        <v>0</v>
      </c>
      <c r="N193" s="5">
        <f t="shared" si="108"/>
        <v>1588</v>
      </c>
      <c r="O193" s="5">
        <v>-251</v>
      </c>
      <c r="P193" s="5"/>
      <c r="Q193" s="5">
        <f t="shared" si="109"/>
        <v>1337</v>
      </c>
      <c r="R193" s="5">
        <f t="shared" si="110"/>
        <v>0</v>
      </c>
      <c r="S193" s="5">
        <f t="shared" si="111"/>
        <v>1337</v>
      </c>
    </row>
    <row r="194" spans="1:19" x14ac:dyDescent="0.2">
      <c r="A194" s="4" t="s">
        <v>116</v>
      </c>
      <c r="B194" s="30">
        <v>3000</v>
      </c>
      <c r="C194" s="30"/>
      <c r="D194" s="5">
        <f t="shared" si="103"/>
        <v>3000</v>
      </c>
      <c r="E194" s="30"/>
      <c r="F194" s="30"/>
      <c r="G194" s="30">
        <f t="shared" si="104"/>
        <v>3000</v>
      </c>
      <c r="H194" s="30">
        <f t="shared" si="104"/>
        <v>0</v>
      </c>
      <c r="I194" s="30">
        <f t="shared" si="105"/>
        <v>3000</v>
      </c>
      <c r="J194" s="32"/>
      <c r="K194" s="32"/>
      <c r="L194" s="5">
        <f t="shared" si="106"/>
        <v>3000</v>
      </c>
      <c r="M194" s="5">
        <f t="shared" si="107"/>
        <v>0</v>
      </c>
      <c r="N194" s="5">
        <f t="shared" si="108"/>
        <v>3000</v>
      </c>
      <c r="O194" s="5">
        <v>-3000</v>
      </c>
      <c r="P194" s="5"/>
      <c r="Q194" s="5">
        <f t="shared" si="109"/>
        <v>0</v>
      </c>
      <c r="R194" s="5">
        <f t="shared" si="110"/>
        <v>0</v>
      </c>
      <c r="S194" s="5">
        <f t="shared" si="111"/>
        <v>0</v>
      </c>
    </row>
    <row r="195" spans="1:19" x14ac:dyDescent="0.2">
      <c r="A195" s="5" t="s">
        <v>60</v>
      </c>
      <c r="B195" s="30">
        <v>350</v>
      </c>
      <c r="C195" s="30"/>
      <c r="D195" s="5">
        <f>SUM(B195:C195)</f>
        <v>350</v>
      </c>
      <c r="E195" s="30"/>
      <c r="F195" s="30"/>
      <c r="G195" s="30">
        <f>+B195+E195</f>
        <v>350</v>
      </c>
      <c r="H195" s="30">
        <f>+C195+F195</f>
        <v>0</v>
      </c>
      <c r="I195" s="30">
        <f>SUM(G195:H195)</f>
        <v>350</v>
      </c>
      <c r="J195" s="32"/>
      <c r="K195" s="32"/>
      <c r="L195" s="5">
        <f t="shared" si="106"/>
        <v>350</v>
      </c>
      <c r="M195" s="5">
        <f t="shared" si="107"/>
        <v>0</v>
      </c>
      <c r="N195" s="5">
        <f t="shared" si="108"/>
        <v>350</v>
      </c>
      <c r="O195" s="5">
        <v>-350</v>
      </c>
      <c r="P195" s="5"/>
      <c r="Q195" s="5">
        <f t="shared" si="109"/>
        <v>0</v>
      </c>
      <c r="R195" s="5">
        <f t="shared" si="110"/>
        <v>0</v>
      </c>
      <c r="S195" s="5">
        <f t="shared" si="111"/>
        <v>0</v>
      </c>
    </row>
    <row r="196" spans="1:19" x14ac:dyDescent="0.2">
      <c r="A196" s="5" t="s">
        <v>35</v>
      </c>
      <c r="B196" s="30">
        <v>2473</v>
      </c>
      <c r="C196" s="30"/>
      <c r="D196" s="5">
        <f t="shared" si="103"/>
        <v>2473</v>
      </c>
      <c r="E196" s="30"/>
      <c r="F196" s="30"/>
      <c r="G196" s="30">
        <f t="shared" ref="G196:H224" si="112">+B196+E196</f>
        <v>2473</v>
      </c>
      <c r="H196" s="30">
        <f t="shared" si="112"/>
        <v>0</v>
      </c>
      <c r="I196" s="30">
        <f t="shared" si="105"/>
        <v>2473</v>
      </c>
      <c r="J196" s="32"/>
      <c r="K196" s="32"/>
      <c r="L196" s="5">
        <f t="shared" si="106"/>
        <v>2473</v>
      </c>
      <c r="M196" s="5">
        <f t="shared" si="107"/>
        <v>0</v>
      </c>
      <c r="N196" s="5">
        <f t="shared" si="108"/>
        <v>2473</v>
      </c>
      <c r="O196" s="5">
        <v>-1722</v>
      </c>
      <c r="P196" s="5"/>
      <c r="Q196" s="5">
        <f t="shared" si="109"/>
        <v>751</v>
      </c>
      <c r="R196" s="5">
        <f t="shared" si="110"/>
        <v>0</v>
      </c>
      <c r="S196" s="5">
        <f t="shared" si="111"/>
        <v>751</v>
      </c>
    </row>
    <row r="197" spans="1:19" x14ac:dyDescent="0.2">
      <c r="A197" s="5" t="s">
        <v>117</v>
      </c>
      <c r="B197" s="30">
        <v>300</v>
      </c>
      <c r="C197" s="30"/>
      <c r="D197" s="5">
        <f t="shared" si="103"/>
        <v>300</v>
      </c>
      <c r="E197" s="30"/>
      <c r="F197" s="30"/>
      <c r="G197" s="30">
        <f t="shared" si="112"/>
        <v>300</v>
      </c>
      <c r="H197" s="30">
        <f t="shared" si="112"/>
        <v>0</v>
      </c>
      <c r="I197" s="30">
        <f t="shared" si="105"/>
        <v>300</v>
      </c>
      <c r="J197" s="32"/>
      <c r="K197" s="32"/>
      <c r="L197" s="5">
        <f t="shared" si="106"/>
        <v>300</v>
      </c>
      <c r="M197" s="5">
        <f t="shared" si="107"/>
        <v>0</v>
      </c>
      <c r="N197" s="5">
        <f t="shared" si="108"/>
        <v>300</v>
      </c>
      <c r="O197" s="5">
        <v>-23</v>
      </c>
      <c r="P197" s="5"/>
      <c r="Q197" s="5">
        <f t="shared" si="109"/>
        <v>277</v>
      </c>
      <c r="R197" s="5">
        <f t="shared" si="110"/>
        <v>0</v>
      </c>
      <c r="S197" s="5">
        <f t="shared" si="111"/>
        <v>277</v>
      </c>
    </row>
    <row r="198" spans="1:19" x14ac:dyDescent="0.2">
      <c r="A198" s="5" t="s">
        <v>118</v>
      </c>
      <c r="B198" s="30">
        <v>2500</v>
      </c>
      <c r="C198" s="30"/>
      <c r="D198" s="5">
        <f t="shared" si="103"/>
        <v>2500</v>
      </c>
      <c r="E198" s="30"/>
      <c r="F198" s="30"/>
      <c r="G198" s="30">
        <f t="shared" si="112"/>
        <v>2500</v>
      </c>
      <c r="H198" s="30">
        <f t="shared" si="112"/>
        <v>0</v>
      </c>
      <c r="I198" s="30">
        <f t="shared" si="105"/>
        <v>2500</v>
      </c>
      <c r="J198" s="32"/>
      <c r="K198" s="32"/>
      <c r="L198" s="5">
        <f t="shared" si="106"/>
        <v>2500</v>
      </c>
      <c r="M198" s="5">
        <f t="shared" si="107"/>
        <v>0</v>
      </c>
      <c r="N198" s="5">
        <f t="shared" si="108"/>
        <v>2500</v>
      </c>
      <c r="O198" s="5">
        <v>-2500</v>
      </c>
      <c r="P198" s="5"/>
      <c r="Q198" s="5">
        <f t="shared" si="109"/>
        <v>0</v>
      </c>
      <c r="R198" s="5">
        <f t="shared" si="110"/>
        <v>0</v>
      </c>
      <c r="S198" s="5">
        <f t="shared" si="111"/>
        <v>0</v>
      </c>
    </row>
    <row r="199" spans="1:19" x14ac:dyDescent="0.2">
      <c r="A199" s="5" t="s">
        <v>50</v>
      </c>
      <c r="B199" s="30">
        <v>2000</v>
      </c>
      <c r="C199" s="30"/>
      <c r="D199" s="5">
        <f>SUM(B199:C199)</f>
        <v>2000</v>
      </c>
      <c r="E199" s="30"/>
      <c r="F199" s="30"/>
      <c r="G199" s="30">
        <f>+B199+E199</f>
        <v>2000</v>
      </c>
      <c r="H199" s="30">
        <f>+C199+F199</f>
        <v>0</v>
      </c>
      <c r="I199" s="30">
        <f>SUM(G199:H199)</f>
        <v>2000</v>
      </c>
      <c r="J199" s="32"/>
      <c r="K199" s="32"/>
      <c r="L199" s="5">
        <f t="shared" si="106"/>
        <v>2000</v>
      </c>
      <c r="M199" s="5">
        <f t="shared" si="107"/>
        <v>0</v>
      </c>
      <c r="N199" s="5">
        <f t="shared" si="108"/>
        <v>2000</v>
      </c>
      <c r="O199" s="5">
        <v>-2000</v>
      </c>
      <c r="P199" s="5"/>
      <c r="Q199" s="5">
        <f t="shared" si="109"/>
        <v>0</v>
      </c>
      <c r="R199" s="5">
        <f t="shared" si="110"/>
        <v>0</v>
      </c>
      <c r="S199" s="5">
        <f t="shared" si="111"/>
        <v>0</v>
      </c>
    </row>
    <row r="200" spans="1:19" x14ac:dyDescent="0.2">
      <c r="A200" s="5" t="s">
        <v>17</v>
      </c>
      <c r="B200" s="30">
        <v>950</v>
      </c>
      <c r="C200" s="30"/>
      <c r="D200" s="5">
        <f t="shared" si="103"/>
        <v>950</v>
      </c>
      <c r="E200" s="30"/>
      <c r="F200" s="30"/>
      <c r="G200" s="30">
        <f t="shared" si="112"/>
        <v>950</v>
      </c>
      <c r="H200" s="30">
        <f t="shared" si="112"/>
        <v>0</v>
      </c>
      <c r="I200" s="30">
        <f t="shared" si="105"/>
        <v>950</v>
      </c>
      <c r="J200" s="32"/>
      <c r="K200" s="32"/>
      <c r="L200" s="5">
        <f t="shared" si="106"/>
        <v>950</v>
      </c>
      <c r="M200" s="5">
        <f t="shared" si="107"/>
        <v>0</v>
      </c>
      <c r="N200" s="5">
        <f t="shared" si="108"/>
        <v>950</v>
      </c>
      <c r="O200" s="5">
        <v>-445</v>
      </c>
      <c r="P200" s="5"/>
      <c r="Q200" s="5">
        <f t="shared" si="109"/>
        <v>505</v>
      </c>
      <c r="R200" s="5">
        <f t="shared" si="110"/>
        <v>0</v>
      </c>
      <c r="S200" s="5">
        <f t="shared" si="111"/>
        <v>505</v>
      </c>
    </row>
    <row r="201" spans="1:19" x14ac:dyDescent="0.2">
      <c r="A201" s="5" t="s">
        <v>36</v>
      </c>
      <c r="B201" s="30">
        <v>2262</v>
      </c>
      <c r="C201" s="30"/>
      <c r="D201" s="5">
        <f t="shared" si="103"/>
        <v>2262</v>
      </c>
      <c r="E201" s="30"/>
      <c r="F201" s="30"/>
      <c r="G201" s="30">
        <f t="shared" si="112"/>
        <v>2262</v>
      </c>
      <c r="H201" s="30">
        <f t="shared" si="112"/>
        <v>0</v>
      </c>
      <c r="I201" s="30">
        <f t="shared" si="105"/>
        <v>2262</v>
      </c>
      <c r="J201" s="32"/>
      <c r="K201" s="32"/>
      <c r="L201" s="5">
        <f t="shared" si="106"/>
        <v>2262</v>
      </c>
      <c r="M201" s="5">
        <f t="shared" si="107"/>
        <v>0</v>
      </c>
      <c r="N201" s="5">
        <f t="shared" si="108"/>
        <v>2262</v>
      </c>
      <c r="O201" s="5">
        <v>-1546</v>
      </c>
      <c r="P201" s="5"/>
      <c r="Q201" s="5">
        <f t="shared" si="109"/>
        <v>716</v>
      </c>
      <c r="R201" s="5">
        <f t="shared" si="110"/>
        <v>0</v>
      </c>
      <c r="S201" s="5">
        <f t="shared" si="111"/>
        <v>716</v>
      </c>
    </row>
    <row r="202" spans="1:19" x14ac:dyDescent="0.2">
      <c r="A202" s="5" t="s">
        <v>61</v>
      </c>
      <c r="B202" s="30">
        <v>381</v>
      </c>
      <c r="C202" s="30"/>
      <c r="D202" s="5">
        <f t="shared" si="103"/>
        <v>381</v>
      </c>
      <c r="E202" s="30"/>
      <c r="F202" s="30"/>
      <c r="G202" s="30">
        <f t="shared" si="112"/>
        <v>381</v>
      </c>
      <c r="H202" s="30">
        <f t="shared" si="112"/>
        <v>0</v>
      </c>
      <c r="I202" s="30">
        <f t="shared" si="105"/>
        <v>381</v>
      </c>
      <c r="J202" s="32"/>
      <c r="K202" s="32"/>
      <c r="L202" s="5">
        <f t="shared" si="106"/>
        <v>381</v>
      </c>
      <c r="M202" s="5">
        <f t="shared" si="107"/>
        <v>0</v>
      </c>
      <c r="N202" s="5">
        <f t="shared" si="108"/>
        <v>381</v>
      </c>
      <c r="O202" s="5">
        <v>-109</v>
      </c>
      <c r="P202" s="5"/>
      <c r="Q202" s="5">
        <f t="shared" si="109"/>
        <v>272</v>
      </c>
      <c r="R202" s="5">
        <f t="shared" si="110"/>
        <v>0</v>
      </c>
      <c r="S202" s="5">
        <f t="shared" si="111"/>
        <v>272</v>
      </c>
    </row>
    <row r="203" spans="1:19" x14ac:dyDescent="0.2">
      <c r="A203" s="5" t="s">
        <v>23</v>
      </c>
      <c r="B203" s="30">
        <v>254</v>
      </c>
      <c r="C203" s="30"/>
      <c r="D203" s="5">
        <f t="shared" si="103"/>
        <v>254</v>
      </c>
      <c r="E203" s="30"/>
      <c r="F203" s="30"/>
      <c r="G203" s="30">
        <f t="shared" si="112"/>
        <v>254</v>
      </c>
      <c r="H203" s="30">
        <f t="shared" si="112"/>
        <v>0</v>
      </c>
      <c r="I203" s="30">
        <f t="shared" si="105"/>
        <v>254</v>
      </c>
      <c r="J203" s="32"/>
      <c r="K203" s="32"/>
      <c r="L203" s="5">
        <f t="shared" si="106"/>
        <v>254</v>
      </c>
      <c r="M203" s="5">
        <f t="shared" si="107"/>
        <v>0</v>
      </c>
      <c r="N203" s="5">
        <f t="shared" si="108"/>
        <v>254</v>
      </c>
      <c r="O203" s="5">
        <v>173</v>
      </c>
      <c r="P203" s="5"/>
      <c r="Q203" s="5">
        <f t="shared" si="109"/>
        <v>427</v>
      </c>
      <c r="R203" s="5">
        <f t="shared" si="110"/>
        <v>0</v>
      </c>
      <c r="S203" s="5">
        <f t="shared" si="111"/>
        <v>427</v>
      </c>
    </row>
    <row r="204" spans="1:19" x14ac:dyDescent="0.2">
      <c r="A204" s="5" t="s">
        <v>62</v>
      </c>
      <c r="B204" s="30">
        <v>1905</v>
      </c>
      <c r="C204" s="30"/>
      <c r="D204" s="5">
        <f t="shared" si="103"/>
        <v>1905</v>
      </c>
      <c r="E204" s="30"/>
      <c r="F204" s="30"/>
      <c r="G204" s="30">
        <f t="shared" si="112"/>
        <v>1905</v>
      </c>
      <c r="H204" s="30">
        <f t="shared" si="112"/>
        <v>0</v>
      </c>
      <c r="I204" s="30">
        <f t="shared" si="105"/>
        <v>1905</v>
      </c>
      <c r="J204" s="32"/>
      <c r="K204" s="32"/>
      <c r="L204" s="5">
        <f t="shared" si="106"/>
        <v>1905</v>
      </c>
      <c r="M204" s="5">
        <f t="shared" si="107"/>
        <v>0</v>
      </c>
      <c r="N204" s="5">
        <f t="shared" si="108"/>
        <v>1905</v>
      </c>
      <c r="O204" s="5">
        <v>-1228</v>
      </c>
      <c r="P204" s="5"/>
      <c r="Q204" s="5">
        <f t="shared" si="109"/>
        <v>677</v>
      </c>
      <c r="R204" s="5">
        <f t="shared" si="110"/>
        <v>0</v>
      </c>
      <c r="S204" s="5">
        <f t="shared" si="111"/>
        <v>677</v>
      </c>
    </row>
    <row r="205" spans="1:19" x14ac:dyDescent="0.2">
      <c r="A205" s="5" t="s">
        <v>18</v>
      </c>
      <c r="B205" s="30">
        <v>1174</v>
      </c>
      <c r="C205" s="30">
        <v>668</v>
      </c>
      <c r="D205" s="5">
        <f t="shared" si="103"/>
        <v>1842</v>
      </c>
      <c r="E205" s="30"/>
      <c r="F205" s="30"/>
      <c r="G205" s="30">
        <f t="shared" si="112"/>
        <v>1174</v>
      </c>
      <c r="H205" s="30">
        <f t="shared" si="112"/>
        <v>668</v>
      </c>
      <c r="I205" s="30">
        <f t="shared" si="105"/>
        <v>1842</v>
      </c>
      <c r="J205" s="32"/>
      <c r="K205" s="32"/>
      <c r="L205" s="5">
        <f t="shared" si="106"/>
        <v>1174</v>
      </c>
      <c r="M205" s="5">
        <f t="shared" si="107"/>
        <v>668</v>
      </c>
      <c r="N205" s="5">
        <f t="shared" si="108"/>
        <v>1842</v>
      </c>
      <c r="O205" s="5">
        <v>146</v>
      </c>
      <c r="P205" s="5">
        <v>-852</v>
      </c>
      <c r="Q205" s="5">
        <f t="shared" si="109"/>
        <v>1320</v>
      </c>
      <c r="R205" s="5">
        <f t="shared" si="110"/>
        <v>-184</v>
      </c>
      <c r="S205" s="5">
        <f t="shared" si="111"/>
        <v>1136</v>
      </c>
    </row>
    <row r="206" spans="1:19" x14ac:dyDescent="0.2">
      <c r="A206" s="5" t="s">
        <v>189</v>
      </c>
      <c r="B206" s="30"/>
      <c r="C206" s="30"/>
      <c r="D206" s="5"/>
      <c r="E206" s="30"/>
      <c r="F206" s="30"/>
      <c r="G206" s="30"/>
      <c r="H206" s="30"/>
      <c r="I206" s="30"/>
      <c r="J206" s="32"/>
      <c r="K206" s="32"/>
      <c r="L206" s="5"/>
      <c r="M206" s="5"/>
      <c r="N206" s="5"/>
      <c r="O206" s="5"/>
      <c r="P206" s="5">
        <v>333</v>
      </c>
      <c r="Q206" s="5">
        <f t="shared" si="109"/>
        <v>0</v>
      </c>
      <c r="R206" s="5">
        <f t="shared" si="110"/>
        <v>333</v>
      </c>
      <c r="S206" s="5">
        <f t="shared" ref="S206" si="113">+Q206+R206</f>
        <v>333</v>
      </c>
    </row>
    <row r="207" spans="1:19" x14ac:dyDescent="0.2">
      <c r="A207" s="5" t="s">
        <v>119</v>
      </c>
      <c r="B207" s="30"/>
      <c r="C207" s="30">
        <v>889</v>
      </c>
      <c r="D207" s="5">
        <f t="shared" si="103"/>
        <v>889</v>
      </c>
      <c r="E207" s="30"/>
      <c r="F207" s="30"/>
      <c r="G207" s="30">
        <f t="shared" si="112"/>
        <v>0</v>
      </c>
      <c r="H207" s="30">
        <f t="shared" si="112"/>
        <v>889</v>
      </c>
      <c r="I207" s="30">
        <f t="shared" si="105"/>
        <v>889</v>
      </c>
      <c r="J207" s="32"/>
      <c r="K207" s="32"/>
      <c r="L207" s="5">
        <f t="shared" si="106"/>
        <v>0</v>
      </c>
      <c r="M207" s="5">
        <f t="shared" si="107"/>
        <v>889</v>
      </c>
      <c r="N207" s="5">
        <f t="shared" si="108"/>
        <v>889</v>
      </c>
      <c r="O207" s="5">
        <v>-889</v>
      </c>
      <c r="P207" s="5"/>
      <c r="Q207" s="5">
        <f t="shared" si="109"/>
        <v>-889</v>
      </c>
      <c r="R207" s="5">
        <f t="shared" si="110"/>
        <v>889</v>
      </c>
      <c r="S207" s="5">
        <f t="shared" si="111"/>
        <v>0</v>
      </c>
    </row>
    <row r="208" spans="1:19" x14ac:dyDescent="0.2">
      <c r="A208" s="5" t="s">
        <v>120</v>
      </c>
      <c r="B208" s="30">
        <v>686</v>
      </c>
      <c r="C208" s="30"/>
      <c r="D208" s="5">
        <f t="shared" si="103"/>
        <v>686</v>
      </c>
      <c r="E208" s="30"/>
      <c r="F208" s="30"/>
      <c r="G208" s="30">
        <f t="shared" si="112"/>
        <v>686</v>
      </c>
      <c r="H208" s="30">
        <f t="shared" si="112"/>
        <v>0</v>
      </c>
      <c r="I208" s="30">
        <f t="shared" si="105"/>
        <v>686</v>
      </c>
      <c r="J208" s="32"/>
      <c r="K208" s="32"/>
      <c r="L208" s="5">
        <f t="shared" si="106"/>
        <v>686</v>
      </c>
      <c r="M208" s="5">
        <f t="shared" si="107"/>
        <v>0</v>
      </c>
      <c r="N208" s="5">
        <f t="shared" si="108"/>
        <v>686</v>
      </c>
      <c r="O208" s="5">
        <v>-686</v>
      </c>
      <c r="P208" s="5"/>
      <c r="Q208" s="5">
        <f t="shared" si="109"/>
        <v>0</v>
      </c>
      <c r="R208" s="5">
        <f t="shared" si="110"/>
        <v>0</v>
      </c>
      <c r="S208" s="5">
        <f t="shared" si="111"/>
        <v>0</v>
      </c>
    </row>
    <row r="209" spans="1:19" x14ac:dyDescent="0.2">
      <c r="A209" s="5" t="s">
        <v>121</v>
      </c>
      <c r="B209" s="30">
        <v>292</v>
      </c>
      <c r="C209" s="30"/>
      <c r="D209" s="5">
        <f t="shared" si="103"/>
        <v>292</v>
      </c>
      <c r="E209" s="30"/>
      <c r="F209" s="30"/>
      <c r="G209" s="30">
        <f t="shared" si="112"/>
        <v>292</v>
      </c>
      <c r="H209" s="30">
        <f t="shared" si="112"/>
        <v>0</v>
      </c>
      <c r="I209" s="30">
        <f t="shared" si="105"/>
        <v>292</v>
      </c>
      <c r="J209" s="32"/>
      <c r="K209" s="32"/>
      <c r="L209" s="5">
        <f t="shared" si="106"/>
        <v>292</v>
      </c>
      <c r="M209" s="5">
        <f t="shared" si="107"/>
        <v>0</v>
      </c>
      <c r="N209" s="5">
        <f t="shared" si="108"/>
        <v>292</v>
      </c>
      <c r="O209" s="5">
        <v>-205</v>
      </c>
      <c r="P209" s="5"/>
      <c r="Q209" s="5">
        <f t="shared" si="109"/>
        <v>87</v>
      </c>
      <c r="R209" s="5">
        <f t="shared" si="110"/>
        <v>0</v>
      </c>
      <c r="S209" s="5">
        <f t="shared" si="111"/>
        <v>87</v>
      </c>
    </row>
    <row r="210" spans="1:19" x14ac:dyDescent="0.2">
      <c r="A210" s="5" t="s">
        <v>122</v>
      </c>
      <c r="B210" s="30">
        <v>3810</v>
      </c>
      <c r="C210" s="30"/>
      <c r="D210" s="5">
        <f t="shared" si="103"/>
        <v>3810</v>
      </c>
      <c r="E210" s="30"/>
      <c r="F210" s="30"/>
      <c r="G210" s="30">
        <f t="shared" si="112"/>
        <v>3810</v>
      </c>
      <c r="H210" s="30">
        <f t="shared" si="112"/>
        <v>0</v>
      </c>
      <c r="I210" s="30">
        <f t="shared" si="105"/>
        <v>3810</v>
      </c>
      <c r="J210" s="32"/>
      <c r="K210" s="32"/>
      <c r="L210" s="5">
        <f t="shared" si="106"/>
        <v>3810</v>
      </c>
      <c r="M210" s="5">
        <f t="shared" si="107"/>
        <v>0</v>
      </c>
      <c r="N210" s="5">
        <f t="shared" si="108"/>
        <v>3810</v>
      </c>
      <c r="O210" s="5">
        <v>-812</v>
      </c>
      <c r="P210" s="5"/>
      <c r="Q210" s="5">
        <f t="shared" si="109"/>
        <v>2998</v>
      </c>
      <c r="R210" s="5">
        <f t="shared" si="110"/>
        <v>0</v>
      </c>
      <c r="S210" s="5">
        <f t="shared" si="111"/>
        <v>2998</v>
      </c>
    </row>
    <row r="211" spans="1:19" x14ac:dyDescent="0.2">
      <c r="A211" s="5" t="s">
        <v>19</v>
      </c>
      <c r="B211" s="30">
        <v>4975</v>
      </c>
      <c r="C211" s="30"/>
      <c r="D211" s="5">
        <f t="shared" si="103"/>
        <v>4975</v>
      </c>
      <c r="E211" s="30">
        <v>196</v>
      </c>
      <c r="F211" s="30"/>
      <c r="G211" s="30">
        <f t="shared" si="112"/>
        <v>5171</v>
      </c>
      <c r="H211" s="30">
        <f t="shared" si="112"/>
        <v>0</v>
      </c>
      <c r="I211" s="30">
        <f t="shared" si="105"/>
        <v>5171</v>
      </c>
      <c r="J211" s="32"/>
      <c r="K211" s="32"/>
      <c r="L211" s="5">
        <f t="shared" si="106"/>
        <v>5171</v>
      </c>
      <c r="M211" s="5">
        <f t="shared" si="107"/>
        <v>0</v>
      </c>
      <c r="N211" s="5">
        <f t="shared" si="108"/>
        <v>5171</v>
      </c>
      <c r="O211" s="5">
        <v>506</v>
      </c>
      <c r="P211" s="5"/>
      <c r="Q211" s="5">
        <f t="shared" si="109"/>
        <v>5677</v>
      </c>
      <c r="R211" s="5">
        <f t="shared" si="110"/>
        <v>0</v>
      </c>
      <c r="S211" s="5">
        <f t="shared" si="111"/>
        <v>5677</v>
      </c>
    </row>
    <row r="212" spans="1:19" x14ac:dyDescent="0.2">
      <c r="A212" s="5" t="s">
        <v>20</v>
      </c>
      <c r="B212" s="30">
        <v>3881</v>
      </c>
      <c r="C212" s="30"/>
      <c r="D212" s="5">
        <f t="shared" si="103"/>
        <v>3881</v>
      </c>
      <c r="E212" s="30"/>
      <c r="F212" s="30"/>
      <c r="G212" s="30">
        <f t="shared" si="112"/>
        <v>3881</v>
      </c>
      <c r="H212" s="30">
        <f t="shared" si="112"/>
        <v>0</v>
      </c>
      <c r="I212" s="30">
        <f t="shared" si="105"/>
        <v>3881</v>
      </c>
      <c r="J212" s="32"/>
      <c r="K212" s="32"/>
      <c r="L212" s="5">
        <f t="shared" si="106"/>
        <v>3881</v>
      </c>
      <c r="M212" s="5">
        <f t="shared" si="107"/>
        <v>0</v>
      </c>
      <c r="N212" s="5">
        <f t="shared" si="108"/>
        <v>3881</v>
      </c>
      <c r="O212" s="5">
        <v>-586</v>
      </c>
      <c r="P212" s="5"/>
      <c r="Q212" s="5">
        <f t="shared" si="109"/>
        <v>3295</v>
      </c>
      <c r="R212" s="5">
        <f t="shared" si="110"/>
        <v>0</v>
      </c>
      <c r="S212" s="5">
        <f t="shared" si="111"/>
        <v>3295</v>
      </c>
    </row>
    <row r="213" spans="1:19" x14ac:dyDescent="0.2">
      <c r="A213" s="5" t="s">
        <v>190</v>
      </c>
      <c r="B213" s="30"/>
      <c r="C213" s="30"/>
      <c r="D213" s="5"/>
      <c r="E213" s="30"/>
      <c r="F213" s="30"/>
      <c r="G213" s="30"/>
      <c r="H213" s="30"/>
      <c r="I213" s="30"/>
      <c r="J213" s="32"/>
      <c r="K213" s="32"/>
      <c r="L213" s="5"/>
      <c r="M213" s="5"/>
      <c r="N213" s="5"/>
      <c r="O213" s="5">
        <v>975</v>
      </c>
      <c r="P213" s="5"/>
      <c r="Q213" s="5">
        <f t="shared" ref="Q213:Q218" si="114">+L213+O213</f>
        <v>975</v>
      </c>
      <c r="R213" s="5">
        <f t="shared" ref="R213:R218" si="115">+M213+P213</f>
        <v>0</v>
      </c>
      <c r="S213" s="5">
        <f t="shared" ref="S213:S218" si="116">+Q213+R213</f>
        <v>975</v>
      </c>
    </row>
    <row r="214" spans="1:19" x14ac:dyDescent="0.2">
      <c r="A214" s="5" t="s">
        <v>191</v>
      </c>
      <c r="B214" s="30"/>
      <c r="C214" s="30"/>
      <c r="D214" s="5"/>
      <c r="E214" s="30"/>
      <c r="F214" s="30"/>
      <c r="G214" s="30"/>
      <c r="H214" s="30"/>
      <c r="I214" s="30"/>
      <c r="J214" s="32"/>
      <c r="K214" s="32"/>
      <c r="L214" s="5"/>
      <c r="M214" s="5"/>
      <c r="N214" s="5"/>
      <c r="O214" s="5">
        <v>2159</v>
      </c>
      <c r="P214" s="5"/>
      <c r="Q214" s="5">
        <f t="shared" si="114"/>
        <v>2159</v>
      </c>
      <c r="R214" s="5">
        <f t="shared" si="115"/>
        <v>0</v>
      </c>
      <c r="S214" s="5">
        <f t="shared" si="116"/>
        <v>2159</v>
      </c>
    </row>
    <row r="215" spans="1:19" x14ac:dyDescent="0.2">
      <c r="A215" s="5" t="s">
        <v>192</v>
      </c>
      <c r="B215" s="30"/>
      <c r="C215" s="30"/>
      <c r="D215" s="5"/>
      <c r="E215" s="30"/>
      <c r="F215" s="30"/>
      <c r="G215" s="30"/>
      <c r="H215" s="30"/>
      <c r="I215" s="30"/>
      <c r="J215" s="32"/>
      <c r="K215" s="32"/>
      <c r="L215" s="5"/>
      <c r="M215" s="5"/>
      <c r="N215" s="5"/>
      <c r="O215" s="5">
        <v>957</v>
      </c>
      <c r="P215" s="5"/>
      <c r="Q215" s="5">
        <f t="shared" si="114"/>
        <v>957</v>
      </c>
      <c r="R215" s="5">
        <f t="shared" si="115"/>
        <v>0</v>
      </c>
      <c r="S215" s="5">
        <f t="shared" si="116"/>
        <v>957</v>
      </c>
    </row>
    <row r="216" spans="1:19" x14ac:dyDescent="0.2">
      <c r="A216" s="5" t="s">
        <v>193</v>
      </c>
      <c r="B216" s="30"/>
      <c r="C216" s="30"/>
      <c r="D216" s="5"/>
      <c r="E216" s="30"/>
      <c r="F216" s="30"/>
      <c r="G216" s="30"/>
      <c r="H216" s="30"/>
      <c r="I216" s="30"/>
      <c r="J216" s="32"/>
      <c r="K216" s="32"/>
      <c r="L216" s="5"/>
      <c r="M216" s="5"/>
      <c r="N216" s="5"/>
      <c r="O216" s="5">
        <v>759</v>
      </c>
      <c r="P216" s="5"/>
      <c r="Q216" s="5">
        <f t="shared" si="114"/>
        <v>759</v>
      </c>
      <c r="R216" s="5">
        <f t="shared" si="115"/>
        <v>0</v>
      </c>
      <c r="S216" s="5">
        <f t="shared" si="116"/>
        <v>759</v>
      </c>
    </row>
    <row r="217" spans="1:19" x14ac:dyDescent="0.2">
      <c r="A217" s="5" t="s">
        <v>194</v>
      </c>
      <c r="B217" s="30"/>
      <c r="C217" s="30"/>
      <c r="D217" s="5"/>
      <c r="E217" s="30"/>
      <c r="F217" s="30"/>
      <c r="G217" s="30"/>
      <c r="H217" s="30"/>
      <c r="I217" s="30"/>
      <c r="J217" s="32"/>
      <c r="K217" s="32"/>
      <c r="L217" s="5"/>
      <c r="M217" s="5"/>
      <c r="N217" s="5"/>
      <c r="O217" s="5">
        <v>200</v>
      </c>
      <c r="P217" s="5"/>
      <c r="Q217" s="5">
        <f t="shared" si="114"/>
        <v>200</v>
      </c>
      <c r="R217" s="5">
        <f t="shared" si="115"/>
        <v>0</v>
      </c>
      <c r="S217" s="5">
        <f t="shared" si="116"/>
        <v>200</v>
      </c>
    </row>
    <row r="218" spans="1:19" x14ac:dyDescent="0.2">
      <c r="A218" s="5" t="s">
        <v>195</v>
      </c>
      <c r="B218" s="30"/>
      <c r="C218" s="30"/>
      <c r="D218" s="5"/>
      <c r="E218" s="30"/>
      <c r="F218" s="30"/>
      <c r="G218" s="30"/>
      <c r="H218" s="30"/>
      <c r="I218" s="30"/>
      <c r="J218" s="32"/>
      <c r="K218" s="32"/>
      <c r="L218" s="5"/>
      <c r="M218" s="5"/>
      <c r="N218" s="5"/>
      <c r="O218" s="5">
        <v>240</v>
      </c>
      <c r="P218" s="5"/>
      <c r="Q218" s="5">
        <f t="shared" si="114"/>
        <v>240</v>
      </c>
      <c r="R218" s="5">
        <f t="shared" si="115"/>
        <v>0</v>
      </c>
      <c r="S218" s="5">
        <f t="shared" si="116"/>
        <v>240</v>
      </c>
    </row>
    <row r="219" spans="1:19" x14ac:dyDescent="0.2">
      <c r="A219" s="5" t="s">
        <v>123</v>
      </c>
      <c r="B219" s="30">
        <v>508</v>
      </c>
      <c r="C219" s="30"/>
      <c r="D219" s="5">
        <f t="shared" si="103"/>
        <v>508</v>
      </c>
      <c r="E219" s="30"/>
      <c r="F219" s="30"/>
      <c r="G219" s="30">
        <f t="shared" si="112"/>
        <v>508</v>
      </c>
      <c r="H219" s="30">
        <f t="shared" si="112"/>
        <v>0</v>
      </c>
      <c r="I219" s="30">
        <f t="shared" si="105"/>
        <v>508</v>
      </c>
      <c r="J219" s="32"/>
      <c r="K219" s="32"/>
      <c r="L219" s="5">
        <f t="shared" si="106"/>
        <v>508</v>
      </c>
      <c r="M219" s="5">
        <f t="shared" si="107"/>
        <v>0</v>
      </c>
      <c r="N219" s="5">
        <f t="shared" si="108"/>
        <v>508</v>
      </c>
      <c r="O219" s="5">
        <v>-508</v>
      </c>
      <c r="P219" s="5"/>
      <c r="Q219" s="5">
        <f t="shared" ref="Q219:R225" si="117">+L219+O219</f>
        <v>0</v>
      </c>
      <c r="R219" s="5">
        <f t="shared" si="117"/>
        <v>0</v>
      </c>
      <c r="S219" s="5">
        <f t="shared" si="111"/>
        <v>0</v>
      </c>
    </row>
    <row r="220" spans="1:19" x14ac:dyDescent="0.2">
      <c r="A220" s="5" t="s">
        <v>149</v>
      </c>
      <c r="B220" s="30">
        <v>0</v>
      </c>
      <c r="C220" s="30"/>
      <c r="D220" s="5">
        <f t="shared" si="103"/>
        <v>0</v>
      </c>
      <c r="E220" s="30">
        <v>3548</v>
      </c>
      <c r="F220" s="30"/>
      <c r="G220" s="30">
        <f t="shared" si="112"/>
        <v>3548</v>
      </c>
      <c r="H220" s="30">
        <f t="shared" si="112"/>
        <v>0</v>
      </c>
      <c r="I220" s="30">
        <f t="shared" si="105"/>
        <v>3548</v>
      </c>
      <c r="J220" s="32"/>
      <c r="K220" s="32"/>
      <c r="L220" s="5">
        <f t="shared" si="106"/>
        <v>3548</v>
      </c>
      <c r="M220" s="5">
        <f t="shared" si="107"/>
        <v>0</v>
      </c>
      <c r="N220" s="5">
        <f t="shared" si="108"/>
        <v>3548</v>
      </c>
      <c r="O220" s="5">
        <v>-3548</v>
      </c>
      <c r="P220" s="5"/>
      <c r="Q220" s="5">
        <f t="shared" si="117"/>
        <v>0</v>
      </c>
      <c r="R220" s="5">
        <f t="shared" si="117"/>
        <v>0</v>
      </c>
      <c r="S220" s="5">
        <f t="shared" si="111"/>
        <v>0</v>
      </c>
    </row>
    <row r="221" spans="1:19" x14ac:dyDescent="0.2">
      <c r="A221" s="28" t="s">
        <v>13</v>
      </c>
      <c r="B221" s="30">
        <v>395</v>
      </c>
      <c r="C221" s="30"/>
      <c r="D221" s="5">
        <f t="shared" si="103"/>
        <v>395</v>
      </c>
      <c r="E221" s="30"/>
      <c r="F221" s="30"/>
      <c r="G221" s="30">
        <f t="shared" si="112"/>
        <v>395</v>
      </c>
      <c r="H221" s="30">
        <f t="shared" si="112"/>
        <v>0</v>
      </c>
      <c r="I221" s="30">
        <f t="shared" si="105"/>
        <v>395</v>
      </c>
      <c r="J221" s="32"/>
      <c r="K221" s="32"/>
      <c r="L221" s="5">
        <f t="shared" si="106"/>
        <v>395</v>
      </c>
      <c r="M221" s="5">
        <f t="shared" si="107"/>
        <v>0</v>
      </c>
      <c r="N221" s="5">
        <f t="shared" si="108"/>
        <v>395</v>
      </c>
      <c r="O221" s="5">
        <v>436</v>
      </c>
      <c r="P221" s="5"/>
      <c r="Q221" s="5">
        <f t="shared" si="117"/>
        <v>831</v>
      </c>
      <c r="R221" s="5">
        <f t="shared" si="117"/>
        <v>0</v>
      </c>
      <c r="S221" s="5">
        <f t="shared" si="111"/>
        <v>831</v>
      </c>
    </row>
    <row r="222" spans="1:19" x14ac:dyDescent="0.2">
      <c r="A222" s="28" t="s">
        <v>51</v>
      </c>
      <c r="B222" s="30">
        <v>600</v>
      </c>
      <c r="C222" s="30"/>
      <c r="D222" s="5">
        <f t="shared" si="103"/>
        <v>600</v>
      </c>
      <c r="E222" s="30"/>
      <c r="F222" s="30"/>
      <c r="G222" s="30">
        <f t="shared" si="112"/>
        <v>600</v>
      </c>
      <c r="H222" s="30">
        <f t="shared" si="112"/>
        <v>0</v>
      </c>
      <c r="I222" s="30">
        <f t="shared" si="105"/>
        <v>600</v>
      </c>
      <c r="J222" s="32"/>
      <c r="K222" s="32"/>
      <c r="L222" s="5">
        <f t="shared" si="106"/>
        <v>600</v>
      </c>
      <c r="M222" s="5">
        <f t="shared" si="107"/>
        <v>0</v>
      </c>
      <c r="N222" s="5">
        <f t="shared" si="108"/>
        <v>600</v>
      </c>
      <c r="O222" s="5">
        <v>-600</v>
      </c>
      <c r="P222" s="5"/>
      <c r="Q222" s="5">
        <f t="shared" si="117"/>
        <v>0</v>
      </c>
      <c r="R222" s="5">
        <f t="shared" si="117"/>
        <v>0</v>
      </c>
      <c r="S222" s="5">
        <f t="shared" si="111"/>
        <v>0</v>
      </c>
    </row>
    <row r="223" spans="1:19" x14ac:dyDescent="0.2">
      <c r="A223" s="28" t="s">
        <v>124</v>
      </c>
      <c r="B223" s="30">
        <v>365</v>
      </c>
      <c r="C223" s="30"/>
      <c r="D223" s="5">
        <f t="shared" si="103"/>
        <v>365</v>
      </c>
      <c r="E223" s="30"/>
      <c r="F223" s="30"/>
      <c r="G223" s="30">
        <f t="shared" si="112"/>
        <v>365</v>
      </c>
      <c r="H223" s="30">
        <f t="shared" si="112"/>
        <v>0</v>
      </c>
      <c r="I223" s="30">
        <f t="shared" si="105"/>
        <v>365</v>
      </c>
      <c r="J223" s="32"/>
      <c r="K223" s="32"/>
      <c r="L223" s="5">
        <f t="shared" si="106"/>
        <v>365</v>
      </c>
      <c r="M223" s="5">
        <f t="shared" si="107"/>
        <v>0</v>
      </c>
      <c r="N223" s="5">
        <f t="shared" si="108"/>
        <v>365</v>
      </c>
      <c r="O223" s="5">
        <v>-36</v>
      </c>
      <c r="P223" s="5"/>
      <c r="Q223" s="5">
        <f t="shared" si="117"/>
        <v>329</v>
      </c>
      <c r="R223" s="5">
        <f t="shared" si="117"/>
        <v>0</v>
      </c>
      <c r="S223" s="5">
        <f t="shared" si="111"/>
        <v>329</v>
      </c>
    </row>
    <row r="224" spans="1:19" x14ac:dyDescent="0.2">
      <c r="A224" s="28" t="s">
        <v>125</v>
      </c>
      <c r="B224" s="30">
        <v>1500</v>
      </c>
      <c r="C224" s="30"/>
      <c r="D224" s="5">
        <f t="shared" si="103"/>
        <v>1500</v>
      </c>
      <c r="E224" s="30"/>
      <c r="F224" s="30"/>
      <c r="G224" s="30">
        <f t="shared" si="112"/>
        <v>1500</v>
      </c>
      <c r="H224" s="30">
        <f t="shared" si="112"/>
        <v>0</v>
      </c>
      <c r="I224" s="30">
        <f t="shared" si="105"/>
        <v>1500</v>
      </c>
      <c r="J224" s="32"/>
      <c r="K224" s="32"/>
      <c r="L224" s="5">
        <f t="shared" si="106"/>
        <v>1500</v>
      </c>
      <c r="M224" s="5">
        <f t="shared" si="107"/>
        <v>0</v>
      </c>
      <c r="N224" s="5">
        <f t="shared" si="108"/>
        <v>1500</v>
      </c>
      <c r="O224" s="5">
        <v>-540</v>
      </c>
      <c r="P224" s="5"/>
      <c r="Q224" s="5">
        <f t="shared" si="117"/>
        <v>960</v>
      </c>
      <c r="R224" s="5">
        <f t="shared" si="117"/>
        <v>0</v>
      </c>
      <c r="S224" s="5">
        <f t="shared" si="111"/>
        <v>960</v>
      </c>
    </row>
    <row r="225" spans="1:19" x14ac:dyDescent="0.2">
      <c r="A225" s="5"/>
      <c r="B225" s="13"/>
      <c r="C225" s="13"/>
      <c r="D225" s="19"/>
      <c r="E225" s="13"/>
      <c r="F225" s="13"/>
      <c r="G225" s="13"/>
      <c r="H225" s="13"/>
      <c r="I225" s="19"/>
      <c r="J225" s="32"/>
      <c r="K225" s="32"/>
      <c r="L225" s="5">
        <f t="shared" si="106"/>
        <v>0</v>
      </c>
      <c r="M225" s="5">
        <f t="shared" si="107"/>
        <v>0</v>
      </c>
      <c r="N225" s="5">
        <f t="shared" si="108"/>
        <v>0</v>
      </c>
      <c r="O225" s="5"/>
      <c r="P225" s="5"/>
      <c r="Q225" s="5">
        <f t="shared" si="117"/>
        <v>0</v>
      </c>
      <c r="R225" s="5">
        <f t="shared" si="117"/>
        <v>0</v>
      </c>
      <c r="S225" s="5">
        <f t="shared" si="111"/>
        <v>0</v>
      </c>
    </row>
    <row r="226" spans="1:19" x14ac:dyDescent="0.2">
      <c r="A226" s="27" t="s">
        <v>1</v>
      </c>
      <c r="B226" s="27">
        <f t="shared" ref="B226:S226" si="118">SUM(B6,B165,B178)</f>
        <v>4670015</v>
      </c>
      <c r="C226" s="27">
        <f t="shared" si="118"/>
        <v>477916</v>
      </c>
      <c r="D226" s="27">
        <f t="shared" si="118"/>
        <v>5147931</v>
      </c>
      <c r="E226" s="27">
        <f t="shared" si="118"/>
        <v>32178</v>
      </c>
      <c r="F226" s="27">
        <f t="shared" si="118"/>
        <v>2274</v>
      </c>
      <c r="G226" s="27">
        <f t="shared" si="118"/>
        <v>4702193</v>
      </c>
      <c r="H226" s="27">
        <f t="shared" si="118"/>
        <v>480190</v>
      </c>
      <c r="I226" s="27">
        <f t="shared" si="118"/>
        <v>5182383</v>
      </c>
      <c r="J226" s="27">
        <f t="shared" si="118"/>
        <v>39567</v>
      </c>
      <c r="K226" s="27">
        <f t="shared" si="118"/>
        <v>1300</v>
      </c>
      <c r="L226" s="27">
        <f t="shared" si="118"/>
        <v>4741760</v>
      </c>
      <c r="M226" s="27">
        <f t="shared" si="118"/>
        <v>481490</v>
      </c>
      <c r="N226" s="27">
        <f t="shared" si="118"/>
        <v>5223250</v>
      </c>
      <c r="O226" s="27">
        <f t="shared" si="118"/>
        <v>-1711165</v>
      </c>
      <c r="P226" s="27">
        <f t="shared" si="118"/>
        <v>-653</v>
      </c>
      <c r="Q226" s="27">
        <f t="shared" si="118"/>
        <v>3030595</v>
      </c>
      <c r="R226" s="27">
        <f t="shared" si="118"/>
        <v>480837</v>
      </c>
      <c r="S226" s="27">
        <f t="shared" si="118"/>
        <v>3511432</v>
      </c>
    </row>
    <row r="227" spans="1:19" x14ac:dyDescent="0.2">
      <c r="A227" s="1"/>
    </row>
    <row r="228" spans="1:19" x14ac:dyDescent="0.2">
      <c r="A228" s="1"/>
    </row>
    <row r="229" spans="1:19" x14ac:dyDescent="0.2">
      <c r="A229" s="1"/>
      <c r="D229" s="24"/>
    </row>
    <row r="230" spans="1:19" x14ac:dyDescent="0.2">
      <c r="A230" s="1"/>
    </row>
    <row r="231" spans="1:19" x14ac:dyDescent="0.2">
      <c r="A231" s="1"/>
    </row>
    <row r="232" spans="1:19" x14ac:dyDescent="0.2">
      <c r="A232" s="1"/>
    </row>
    <row r="233" spans="1:19" x14ac:dyDescent="0.2">
      <c r="A233" s="1"/>
    </row>
    <row r="234" spans="1:19" x14ac:dyDescent="0.2">
      <c r="A234" s="1"/>
    </row>
    <row r="235" spans="1:19" x14ac:dyDescent="0.2">
      <c r="A235" s="1"/>
    </row>
    <row r="236" spans="1:19" x14ac:dyDescent="0.2">
      <c r="A236" s="1"/>
    </row>
    <row r="237" spans="1:19" x14ac:dyDescent="0.2">
      <c r="A237" s="1"/>
    </row>
    <row r="238" spans="1:19" x14ac:dyDescent="0.2">
      <c r="A238" s="1"/>
    </row>
    <row r="239" spans="1:19" x14ac:dyDescent="0.2">
      <c r="A239" s="1"/>
    </row>
    <row r="240" spans="1:19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</sheetData>
  <mergeCells count="9">
    <mergeCell ref="E4:F4"/>
    <mergeCell ref="A4:A5"/>
    <mergeCell ref="B4:D4"/>
    <mergeCell ref="A2:S2"/>
    <mergeCell ref="O4:P4"/>
    <mergeCell ref="Q4:S4"/>
    <mergeCell ref="J4:K4"/>
    <mergeCell ref="L4:N4"/>
    <mergeCell ref="G4:I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72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2025-04-29T05:43:22Z</cp:lastPrinted>
  <dcterms:created xsi:type="dcterms:W3CDTF">1997-01-17T14:02:09Z</dcterms:created>
  <dcterms:modified xsi:type="dcterms:W3CDTF">2025-05-20T11:28:06Z</dcterms:modified>
</cp:coreProperties>
</file>